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<sst xmlns="http://schemas.openxmlformats.org/spreadsheetml/2006/main" count="91" uniqueCount="91">
  <si>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Strength</t>
  </si>
  <si>
    <t>Dexterity</t>
  </si>
  <si>
    <t>Specialized</t>
  </si>
  <si>
    <t>Two hand</t>
  </si>
  <si>
    <t>style</t>
  </si>
  <si>
    <t>Weapon</t>
  </si>
  <si>
    <t>Name</t>
  </si>
  <si>
    <t>Axe, Battle</t>
  </si>
  <si>
    <t>Weight</t>
  </si>
  <si>
    <t>Speed</t>
  </si>
  <si>
    <t>Level</t>
  </si>
  <si>
    <t>Length</t>
  </si>
  <si>
    <t>Class</t>
  </si>
  <si>
    <t>type in</t>
  </si>
  <si>
    <t>3 if fighter</t>
  </si>
  <si>
    <t>3 if Bard</t>
  </si>
  <si>
    <t>2.5 if thief</t>
  </si>
  <si>
    <t>2 if mage</t>
  </si>
  <si>
    <t>3 if war priest</t>
  </si>
  <si>
    <t>2 if peace priest</t>
  </si>
  <si>
    <t>2.5 if other priest</t>
  </si>
  <si>
    <t>Intelligence</t>
  </si>
  <si>
    <t>Magic</t>
  </si>
  <si>
    <t>BAS Norm</t>
  </si>
  <si>
    <t>BAS in</t>
  </si>
  <si>
    <t>BAS off</t>
  </si>
  <si>
    <t>BAS Bless</t>
  </si>
  <si>
    <t>If Dex 18+</t>
  </si>
  <si>
    <t>type in 20</t>
  </si>
  <si>
    <t>If Dex 17-16</t>
  </si>
  <si>
    <t>type in 15</t>
  </si>
  <si>
    <t>If Dex 15-14</t>
  </si>
  <si>
    <t>type in 10</t>
  </si>
  <si>
    <t>If Dex 13-12</t>
  </si>
  <si>
    <t>type in 5</t>
  </si>
  <si>
    <t>If Ranger</t>
  </si>
  <si>
    <t>type 5</t>
  </si>
  <si>
    <t>Axe, Hand</t>
  </si>
  <si>
    <t>Bo Stick</t>
  </si>
  <si>
    <t>Club</t>
  </si>
  <si>
    <t>Dagger</t>
  </si>
  <si>
    <t>Fist</t>
  </si>
  <si>
    <t>Fork, Military</t>
  </si>
  <si>
    <t>Hammer</t>
  </si>
  <si>
    <t>Jo Stick</t>
  </si>
  <si>
    <t>Knife</t>
  </si>
  <si>
    <t>Bardiche</t>
  </si>
  <si>
    <t>Bec de Corbin</t>
  </si>
  <si>
    <t>Fauchard</t>
  </si>
  <si>
    <t>Fauchard-Fork</t>
  </si>
  <si>
    <t>Flail, Footman's</t>
  </si>
  <si>
    <t>Flail, Horseman's</t>
  </si>
  <si>
    <t>Glaive</t>
  </si>
  <si>
    <t>Glaive-Guisarme</t>
  </si>
  <si>
    <t>Guisarme</t>
  </si>
  <si>
    <t>Guisarme-Voulge</t>
  </si>
  <si>
    <t>Halberd</t>
  </si>
  <si>
    <t>Harpoon</t>
  </si>
  <si>
    <t>Hammer, Lucern</t>
  </si>
  <si>
    <t>Hook-Fauchard</t>
  </si>
  <si>
    <t>Lasso</t>
  </si>
  <si>
    <t>Mace, Footman's</t>
  </si>
  <si>
    <t>Mace, Horseman's</t>
  </si>
  <si>
    <t>Man Catcher</t>
  </si>
  <si>
    <t>Morning Star</t>
  </si>
  <si>
    <t>Partisan</t>
  </si>
  <si>
    <t>Pike Awl</t>
  </si>
  <si>
    <t>Ranseur</t>
  </si>
  <si>
    <t>Sap</t>
  </si>
  <si>
    <t>Scimitar</t>
  </si>
  <si>
    <t>Sickle</t>
  </si>
  <si>
    <t>Scythe</t>
  </si>
  <si>
    <t>Spear</t>
  </si>
  <si>
    <t>Spetum</t>
  </si>
  <si>
    <t>Spiked Buckler</t>
  </si>
  <si>
    <t>Staff, Quarter</t>
  </si>
  <si>
    <t>Sword, Bastard</t>
  </si>
  <si>
    <t>Sword, Broad</t>
  </si>
  <si>
    <t>Sword, Falchion</t>
  </si>
  <si>
    <t>Sword, Khopesh</t>
  </si>
  <si>
    <t>Sword, Long</t>
  </si>
  <si>
    <t>Sword, Short</t>
  </si>
  <si>
    <t>Sword, Two-handed</t>
  </si>
  <si>
    <t>Trident</t>
  </si>
  <si>
    <t>Voulge</t>
  </si>
  <si>
    <t>Whip</t>
  </si>
  <si>
    <t>Sword, Rapier</t>
  </si>
  <si>
    <t>Sword, Main Gauche</t>
  </si>
  <si>
    <t>Bill-Guisarme</t>
  </si>
  <si>
    <t>Pick, Military, horseman's</t>
  </si>
  <si>
    <t>Pick, Military, footman's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</si>
</sst>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" fontId="0" fillId="35" borderId="18" xfId="0" applyNumberFormat="1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" fontId="0" fillId="36" borderId="20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6" borderId="19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36" borderId="21" xfId="0" applyNumberFormat="1" applyFill="1" applyBorder="1" applyAlignment="1">
      <alignment horizontal="center" vertical="center"/>
    </xf>
    <xf numFmtId="1" fontId="0" fillId="36" borderId="13" xfId="0" applyNumberFormat="1" applyFill="1" applyBorder="1" applyAlignment="1">
      <alignment horizontal="center" vertical="center"/>
    </xf>
    <xf numFmtId="1" fontId="0" fillId="37" borderId="17" xfId="0" applyNumberFormat="1" applyFill="1" applyBorder="1" applyAlignment="1">
      <alignment horizontal="center" vertical="center"/>
    </xf>
    <xf numFmtId="1" fontId="0" fillId="37" borderId="18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38" borderId="24" xfId="0" applyNumberForma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1" fontId="0" fillId="39" borderId="33" xfId="0" applyNumberFormat="1" applyFill="1" applyBorder="1" applyAlignment="1">
      <alignment horizontal="center" vertical="center"/>
    </xf>
    <xf numFmtId="1" fontId="0" fillId="39" borderId="11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0" fillId="36" borderId="23" xfId="0" applyNumberFormat="1" applyFill="1" applyBorder="1" applyAlignment="1">
      <alignment horizontal="center" vertical="center"/>
    </xf>
    <xf numFmtId="1" fontId="0" fillId="36" borderId="33" xfId="0" applyNumberFormat="1" applyFill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15" ySplit="12" topLeftCell="P31" activePane="bottomRight" state="frozen"/>
      <selection pane="topLeft" activeCell="A1" sqref="A1"/>
      <selection pane="topRight" activeCell="N1" sqref="N1"/>
      <selection pane="bottomLeft" activeCell="A13" sqref="A13"/>
      <selection pane="bottomRight" activeCell="R39" sqref="R39"/>
    </sheetView>
  </sheetViews>
  <sheetFormatPr defaultColWidth="9.140625" defaultRowHeight="12.75"/>
  <cols>
    <col min="1" max="1" width="22.7109375" style="2" customWidth="1"/>
    <col min="2" max="2" width="1.7109375" style="1" customWidth="1"/>
    <col min="3" max="3" width="7.7109375" style="1" customWidth="1"/>
    <col min="4" max="4" width="6.7109375" style="1" customWidth="1"/>
    <col min="5" max="5" width="7.7109375" style="1" customWidth="1"/>
    <col min="6" max="6" width="9.7109375" style="12" customWidth="1"/>
    <col min="7" max="7" width="1.7109375" style="12" customWidth="1"/>
    <col min="8" max="8" width="10.7109375" style="12" customWidth="1"/>
    <col min="9" max="9" width="9.140625" style="12" customWidth="1"/>
    <col min="10" max="10" width="1.7109375" style="12" customWidth="1"/>
    <col min="11" max="11" width="10.7109375" style="12" customWidth="1"/>
    <col min="12" max="12" width="6.7109375" style="1" customWidth="1"/>
    <col min="13" max="13" width="9.140625" style="1" customWidth="1"/>
    <col min="14" max="14" width="16.7109375" style="1" customWidth="1"/>
    <col min="15" max="16" width="4.7109375" style="1" customWidth="1"/>
    <col min="17" max="16384" width="9.140625" style="2" customWidth="1"/>
  </cols>
  <sheetData>
    <row r="1" spans="1:12" ht="12.75">
      <c r="A1" s="1"/>
      <c r="C1" s="1" t="s">
        <v>10</v>
      </c>
      <c r="D1" s="1" t="s">
        <v>22</v>
      </c>
      <c r="E1" s="1" t="s">
        <v>0</v>
      </c>
      <c r="F1" s="12" t="s">
        <v>1</v>
      </c>
      <c r="H1" s="12" t="s">
        <v>2</v>
      </c>
      <c r="I1" s="12" t="s">
        <v>3</v>
      </c>
      <c r="K1" s="12" t="s">
        <v>21</v>
      </c>
      <c r="L1" s="1" t="s">
        <v>12</v>
      </c>
    </row>
    <row r="2" spans="1:17" ht="13.5" thickBot="1">
      <c r="A2" s="1"/>
      <c r="I2" s="12" t="s">
        <v>4</v>
      </c>
      <c r="P2" s="13"/>
      <c r="Q2" s="18"/>
    </row>
    <row r="3" spans="1:17" ht="13.5" thickBot="1">
      <c r="A3" s="1"/>
      <c r="C3" s="11">
        <v>6</v>
      </c>
      <c r="D3" s="11">
        <v>2</v>
      </c>
      <c r="E3" s="10">
        <v>12</v>
      </c>
      <c r="F3" s="20">
        <v>18</v>
      </c>
      <c r="G3" s="20"/>
      <c r="H3" s="21">
        <v>0</v>
      </c>
      <c r="I3" s="20">
        <v>0</v>
      </c>
      <c r="J3" s="20"/>
      <c r="K3" s="21">
        <v>18</v>
      </c>
      <c r="L3" s="3">
        <v>2.5</v>
      </c>
      <c r="M3" s="1" t="s">
        <v>13</v>
      </c>
      <c r="N3" s="3" t="s">
        <v>14</v>
      </c>
      <c r="O3" s="4">
        <v>0</v>
      </c>
      <c r="P3" s="19"/>
      <c r="Q3" s="18"/>
    </row>
    <row r="4" spans="5:17" ht="13.5" thickBot="1">
      <c r="E4" s="13"/>
      <c r="F4" s="22" t="s">
        <v>27</v>
      </c>
      <c r="G4" s="65"/>
      <c r="H4" s="23" t="s">
        <v>28</v>
      </c>
      <c r="L4" s="9">
        <v>10</v>
      </c>
      <c r="N4" s="32" t="s">
        <v>15</v>
      </c>
      <c r="O4" s="33">
        <v>5</v>
      </c>
      <c r="P4" s="19"/>
      <c r="Q4" s="18"/>
    </row>
    <row r="5" spans="3:17" ht="13.5" thickBot="1">
      <c r="C5" s="14"/>
      <c r="D5" s="13"/>
      <c r="E5" s="14"/>
      <c r="F5" s="24" t="s">
        <v>29</v>
      </c>
      <c r="G5" s="63"/>
      <c r="H5" s="25" t="s">
        <v>30</v>
      </c>
      <c r="K5" s="26"/>
      <c r="L5" s="17"/>
      <c r="M5" s="1">
        <f>SUM((M10-F3)*2)</f>
        <v>14</v>
      </c>
      <c r="N5" s="7" t="s">
        <v>16</v>
      </c>
      <c r="O5" s="5">
        <v>10</v>
      </c>
      <c r="P5" s="19"/>
      <c r="Q5" s="18"/>
    </row>
    <row r="6" spans="4:17" ht="13.5" thickBot="1">
      <c r="D6" s="13"/>
      <c r="E6" s="14"/>
      <c r="F6" s="24" t="s">
        <v>31</v>
      </c>
      <c r="G6" s="63"/>
      <c r="H6" s="25" t="s">
        <v>32</v>
      </c>
      <c r="L6" s="15">
        <v>20</v>
      </c>
      <c r="M6" s="1">
        <v>5</v>
      </c>
      <c r="N6" s="32" t="s">
        <v>17</v>
      </c>
      <c r="O6" s="33">
        <v>20</v>
      </c>
      <c r="P6" s="19"/>
      <c r="Q6" s="18"/>
    </row>
    <row r="7" spans="4:17" ht="13.5" thickBot="1">
      <c r="D7" s="13"/>
      <c r="E7" s="14"/>
      <c r="F7" s="27" t="s">
        <v>33</v>
      </c>
      <c r="G7" s="64"/>
      <c r="H7" s="28" t="s">
        <v>34</v>
      </c>
      <c r="I7" s="29" t="s">
        <v>35</v>
      </c>
      <c r="J7" s="30"/>
      <c r="K7" s="30" t="s">
        <v>36</v>
      </c>
      <c r="L7" s="16">
        <v>0</v>
      </c>
      <c r="M7" s="1">
        <v>10</v>
      </c>
      <c r="N7" s="7" t="s">
        <v>18</v>
      </c>
      <c r="O7" s="5">
        <v>5</v>
      </c>
      <c r="P7" s="19"/>
      <c r="Q7" s="18"/>
    </row>
    <row r="8" spans="5:17" ht="13.5" thickBot="1">
      <c r="E8" s="13"/>
      <c r="M8" s="1">
        <v>15</v>
      </c>
      <c r="N8" s="32" t="s">
        <v>19</v>
      </c>
      <c r="O8" s="33">
        <v>15</v>
      </c>
      <c r="P8" s="19"/>
      <c r="Q8" s="18"/>
    </row>
    <row r="9" spans="13:17" ht="13.5" thickBot="1">
      <c r="M9" s="1">
        <v>20</v>
      </c>
      <c r="N9" s="8" t="s">
        <v>20</v>
      </c>
      <c r="O9" s="6">
        <v>10</v>
      </c>
      <c r="P9" s="19"/>
      <c r="Q9" s="18"/>
    </row>
    <row r="10" spans="13:17" ht="13.5" thickBot="1">
      <c r="M10" s="1">
        <v>25</v>
      </c>
      <c r="P10" s="13"/>
      <c r="Q10" s="18"/>
    </row>
    <row r="11" spans="1:14" ht="13.5" thickBot="1">
      <c r="A11" s="46" t="s">
        <v>5</v>
      </c>
      <c r="B11" s="59"/>
      <c r="C11" s="59"/>
      <c r="D11" s="59"/>
      <c r="E11" s="59"/>
      <c r="F11" s="60"/>
      <c r="G11" s="60"/>
      <c r="H11" s="60"/>
      <c r="I11" s="60"/>
      <c r="J11" s="60"/>
      <c r="K11" s="61"/>
      <c r="L11" s="1">
        <f>SUM(L12-0.03)</f>
        <v>0.6825</v>
      </c>
      <c r="M11" s="1">
        <v>100</v>
      </c>
      <c r="N11" s="1">
        <f>SUM((K3-11)/2)</f>
        <v>3.5</v>
      </c>
    </row>
    <row r="12" spans="1:14" ht="13.5" thickBot="1">
      <c r="A12" s="47" t="s">
        <v>6</v>
      </c>
      <c r="B12" s="62"/>
      <c r="C12" s="48" t="s">
        <v>8</v>
      </c>
      <c r="D12" s="49" t="s">
        <v>9</v>
      </c>
      <c r="E12" s="50" t="s">
        <v>11</v>
      </c>
      <c r="F12" s="38" t="s">
        <v>23</v>
      </c>
      <c r="G12" s="66"/>
      <c r="H12" s="39" t="s">
        <v>24</v>
      </c>
      <c r="I12" s="39" t="s">
        <v>25</v>
      </c>
      <c r="J12" s="69"/>
      <c r="K12" s="40" t="s">
        <v>26</v>
      </c>
      <c r="L12" s="1">
        <f>SUM(1-(M12/M11))</f>
        <v>0.7125</v>
      </c>
      <c r="M12" s="1">
        <f>SUM((((N11+C3)+D3)+H3)*L3)</f>
        <v>28.75</v>
      </c>
      <c r="N12" s="1">
        <f>SUM(C3*L3)</f>
        <v>15</v>
      </c>
    </row>
    <row r="13" spans="1:15" ht="12.75">
      <c r="A13" s="54" t="s">
        <v>7</v>
      </c>
      <c r="B13" s="62"/>
      <c r="C13" s="51">
        <v>75</v>
      </c>
      <c r="D13" s="13">
        <v>7</v>
      </c>
      <c r="E13" s="56">
        <v>16</v>
      </c>
      <c r="F13" s="41">
        <f>SUM(N13*L12)</f>
        <v>36.871875</v>
      </c>
      <c r="G13" s="67"/>
      <c r="H13" s="36">
        <f>SUM((((N13+M10)-L6)-L7)*L12)</f>
        <v>40.434375</v>
      </c>
      <c r="I13" s="37">
        <f>SUM(((((N13+M10)+M9)-L6)-L7)*L12)</f>
        <v>54.684375</v>
      </c>
      <c r="J13" s="70"/>
      <c r="K13" s="42">
        <f>SUM(N13*L11)</f>
        <v>35.319375</v>
      </c>
      <c r="L13" s="1">
        <f>SUM(((D13-H3)*C13)-O13)</f>
        <v>525</v>
      </c>
      <c r="M13" s="1">
        <f>SUM(((L13/E3)+M5)+L4)</f>
        <v>67.75</v>
      </c>
      <c r="N13" s="1">
        <f>SUM(M13-E13)</f>
        <v>51.75</v>
      </c>
      <c r="O13" s="1">
        <f>SUM(I3*C13)</f>
        <v>0</v>
      </c>
    </row>
    <row r="14" spans="1:15" ht="12.75">
      <c r="A14" s="54" t="s">
        <v>37</v>
      </c>
      <c r="B14" s="62"/>
      <c r="C14" s="51">
        <v>50</v>
      </c>
      <c r="D14" s="13">
        <v>4</v>
      </c>
      <c r="E14" s="56">
        <v>4</v>
      </c>
      <c r="F14" s="41">
        <f>SUM(N14*L12)</f>
        <v>26.125000000000004</v>
      </c>
      <c r="G14" s="67"/>
      <c r="H14" s="36">
        <f>SUM((((N14+M10)-L6)-L7)*L12)</f>
        <v>29.687500000000004</v>
      </c>
      <c r="I14" s="36">
        <f>SUM(((((N14+M10)+M9)-L6)-L7)*L12)</f>
        <v>43.93750000000001</v>
      </c>
      <c r="J14" s="70"/>
      <c r="K14" s="42">
        <f>SUM(N14*L11)</f>
        <v>25.025000000000002</v>
      </c>
      <c r="L14" s="1">
        <f>SUM(((D14-H3)*C14)-O14)</f>
        <v>200</v>
      </c>
      <c r="M14" s="1">
        <f>SUM(((L14/E3)+M5)+L4)</f>
        <v>40.66666666666667</v>
      </c>
      <c r="N14" s="1">
        <f>SUM(M14-E14)</f>
        <v>36.66666666666667</v>
      </c>
      <c r="O14" s="1">
        <f>SUM(I3*C14)</f>
        <v>0</v>
      </c>
    </row>
    <row r="15" spans="1:15" ht="12.75">
      <c r="A15" s="54" t="s">
        <v>46</v>
      </c>
      <c r="B15" s="62"/>
      <c r="C15" s="51">
        <v>125</v>
      </c>
      <c r="D15" s="13">
        <v>9</v>
      </c>
      <c r="E15" s="56">
        <v>10</v>
      </c>
      <c r="F15" s="41">
        <f>SUM(N15*L12)</f>
        <v>76.77187500000001</v>
      </c>
      <c r="G15" s="67"/>
      <c r="H15" s="37">
        <f>SUM((((N15+M10)-L6)-L7)*L12)</f>
        <v>80.33437500000001</v>
      </c>
      <c r="I15" s="37">
        <f>SUM(((((N15+M10)+M9)-L6)-L7)*L12)</f>
        <v>94.58437500000001</v>
      </c>
      <c r="J15" s="70"/>
      <c r="K15" s="42">
        <f>SUM(N15*L11)</f>
        <v>73.53937499999999</v>
      </c>
      <c r="L15" s="1">
        <f>SUM(((D15-H3)*C15)-O15)</f>
        <v>1125</v>
      </c>
      <c r="M15" s="1">
        <f>SUM(((L15/E3)+M5)+L4)</f>
        <v>117.75</v>
      </c>
      <c r="N15" s="1">
        <f aca="true" t="shared" si="0" ref="N15:N67">SUM(M15-E15)</f>
        <v>107.75</v>
      </c>
      <c r="O15" s="1">
        <f>SUM(I3*C15)</f>
        <v>0</v>
      </c>
    </row>
    <row r="16" spans="1:15" ht="12.75">
      <c r="A16" s="54" t="s">
        <v>47</v>
      </c>
      <c r="B16" s="62"/>
      <c r="C16" s="51">
        <v>100</v>
      </c>
      <c r="D16" s="13">
        <v>9</v>
      </c>
      <c r="E16" s="56">
        <v>12</v>
      </c>
      <c r="F16" s="41">
        <f>SUM(N16*L12)</f>
        <v>61.987500000000004</v>
      </c>
      <c r="G16" s="67"/>
      <c r="H16" s="37">
        <f>SUM((((N16+M10)-L6)-L7)*L12)</f>
        <v>65.55</v>
      </c>
      <c r="I16" s="37">
        <f>SUM(((((N16+M10)+M9)-L6)-L7)*L12)</f>
        <v>79.8</v>
      </c>
      <c r="J16" s="70"/>
      <c r="K16" s="42">
        <f>SUM(N16*L11)</f>
        <v>59.3775</v>
      </c>
      <c r="L16" s="1">
        <f>SUM(((D16-H3)*C16)-O16)</f>
        <v>900</v>
      </c>
      <c r="M16" s="1">
        <f>SUM(((L16/E3)+M5)+L4)</f>
        <v>99</v>
      </c>
      <c r="N16" s="1">
        <f t="shared" si="0"/>
        <v>87</v>
      </c>
      <c r="O16" s="1">
        <f>SUM(I3*C16)</f>
        <v>0</v>
      </c>
    </row>
    <row r="17" spans="1:15" ht="12.75">
      <c r="A17" s="54" t="s">
        <v>88</v>
      </c>
      <c r="B17" s="62"/>
      <c r="C17" s="51">
        <v>150</v>
      </c>
      <c r="D17" s="13">
        <v>10</v>
      </c>
      <c r="E17" s="56">
        <v>14</v>
      </c>
      <c r="F17" s="41">
        <f>SUM(N17*L12)</f>
        <v>96.1875</v>
      </c>
      <c r="G17" s="67"/>
      <c r="H17" s="37">
        <f>SUM((((N17+M10)-L6)-L7)*L12)</f>
        <v>99.75</v>
      </c>
      <c r="I17" s="37">
        <f>SUM(((((N17+M10)+M9)-L6)-L7)*L12)</f>
        <v>114</v>
      </c>
      <c r="J17" s="70"/>
      <c r="K17" s="42">
        <f>SUM(N17*L11)</f>
        <v>92.1375</v>
      </c>
      <c r="L17" s="1">
        <f>SUM(((D17-H3)*C17)-O17)</f>
        <v>1500</v>
      </c>
      <c r="M17" s="1">
        <f>SUM(((L17/E3)+M5)+L4)</f>
        <v>149</v>
      </c>
      <c r="N17" s="1">
        <f t="shared" si="0"/>
        <v>135</v>
      </c>
      <c r="O17" s="1">
        <f>SUM(I3*C17)</f>
        <v>0</v>
      </c>
    </row>
    <row r="18" spans="1:15" ht="12.75">
      <c r="A18" s="54" t="s">
        <v>38</v>
      </c>
      <c r="B18" s="62"/>
      <c r="C18" s="51">
        <v>15</v>
      </c>
      <c r="D18" s="13">
        <v>3</v>
      </c>
      <c r="E18" s="56">
        <v>12</v>
      </c>
      <c r="F18" s="41">
        <f>SUM(N18*L12)</f>
        <v>11.221875</v>
      </c>
      <c r="G18" s="67"/>
      <c r="H18" s="36">
        <f>SUM((((N18+M10)-L6)-L7)*L12)</f>
        <v>14.784375</v>
      </c>
      <c r="I18" s="36">
        <f>SUM(((((N18+M10)+M9)-L6)-L7)*L12)</f>
        <v>29.034375</v>
      </c>
      <c r="J18" s="70"/>
      <c r="K18" s="42">
        <f>SUM(N18*L11)</f>
        <v>10.749375</v>
      </c>
      <c r="L18" s="1">
        <f>SUM(((D18-H3)*C18)-O18)</f>
        <v>45</v>
      </c>
      <c r="M18" s="1">
        <f>SUM(((L18/E3)+M5)+L4)</f>
        <v>27.75</v>
      </c>
      <c r="N18" s="1">
        <f t="shared" si="0"/>
        <v>15.75</v>
      </c>
      <c r="O18" s="1">
        <f>SUM(I3*C18)</f>
        <v>0</v>
      </c>
    </row>
    <row r="19" spans="1:15" ht="12.75">
      <c r="A19" s="54" t="s">
        <v>39</v>
      </c>
      <c r="B19" s="62"/>
      <c r="C19" s="51">
        <v>30</v>
      </c>
      <c r="D19" s="13">
        <v>4</v>
      </c>
      <c r="E19" s="56">
        <v>12</v>
      </c>
      <c r="F19" s="41">
        <f>SUM(N19*L12)</f>
        <v>15.675</v>
      </c>
      <c r="G19" s="67"/>
      <c r="H19" s="36">
        <f>SUM((((N19+M10)-L6)-L7)*L12)</f>
        <v>19.2375</v>
      </c>
      <c r="I19" s="36">
        <f>SUM(((((N19+M10)+M9)-L6)-L7)*L12)</f>
        <v>33.487500000000004</v>
      </c>
      <c r="J19" s="70"/>
      <c r="K19" s="42">
        <f>SUM(N19*L11)</f>
        <v>15.015</v>
      </c>
      <c r="L19" s="1">
        <f>SUM(((D19-H3)*C19)-O19)</f>
        <v>120</v>
      </c>
      <c r="M19" s="1">
        <f>SUM(((L19/E3)+M5)+L4)</f>
        <v>34</v>
      </c>
      <c r="N19" s="1">
        <f t="shared" si="0"/>
        <v>22</v>
      </c>
      <c r="O19" s="1">
        <f>SUM(I3*C19)</f>
        <v>0</v>
      </c>
    </row>
    <row r="20" spans="1:15" ht="12.75">
      <c r="A20" s="54" t="s">
        <v>40</v>
      </c>
      <c r="B20" s="62"/>
      <c r="C20" s="51">
        <v>10</v>
      </c>
      <c r="D20" s="13">
        <v>2</v>
      </c>
      <c r="E20" s="56">
        <v>5</v>
      </c>
      <c r="F20" s="41">
        <f>SUM(N20*L12)</f>
        <v>14.725</v>
      </c>
      <c r="G20" s="67"/>
      <c r="H20" s="36">
        <f>SUM((((N20+M10)-L6)-L7)*L12)</f>
        <v>18.287499999999998</v>
      </c>
      <c r="I20" s="36">
        <f>SUM(((((N20+M10)+M9)-L6)-L7)*L12)</f>
        <v>32.537499999999994</v>
      </c>
      <c r="J20" s="70"/>
      <c r="K20" s="42">
        <f>SUM(N20*L11)</f>
        <v>14.104999999999999</v>
      </c>
      <c r="L20" s="1">
        <f>SUM(((D20-H3)*C20)-O20)</f>
        <v>20</v>
      </c>
      <c r="M20" s="1">
        <f>SUM(((L20/E3)+M5)+L4)</f>
        <v>25.666666666666664</v>
      </c>
      <c r="N20" s="1">
        <f t="shared" si="0"/>
        <v>20.666666666666664</v>
      </c>
      <c r="O20" s="1">
        <f>SUM(I3*C20)</f>
        <v>0</v>
      </c>
    </row>
    <row r="21" spans="1:15" ht="12.75">
      <c r="A21" s="54" t="s">
        <v>48</v>
      </c>
      <c r="B21" s="62"/>
      <c r="C21" s="51">
        <v>60</v>
      </c>
      <c r="D21" s="13">
        <v>8</v>
      </c>
      <c r="E21" s="56">
        <v>12</v>
      </c>
      <c r="F21" s="41">
        <f>SUM(N21*L12)</f>
        <v>37.050000000000004</v>
      </c>
      <c r="G21" s="67"/>
      <c r="H21" s="37">
        <f>SUM((((N21+M10)-L6)-L7)*L12)</f>
        <v>40.612500000000004</v>
      </c>
      <c r="I21" s="37">
        <f>SUM(((((N21+M10)+M9)-L6)-L7)*L12)</f>
        <v>54.862500000000004</v>
      </c>
      <c r="J21" s="70"/>
      <c r="K21" s="42">
        <f>SUM(N21*L11)</f>
        <v>35.49</v>
      </c>
      <c r="L21" s="1">
        <f>SUM(((D21-H3)*C21)-O21)</f>
        <v>480</v>
      </c>
      <c r="M21" s="1">
        <f>SUM(((L21/E3)+M5)+L4)</f>
        <v>64</v>
      </c>
      <c r="N21" s="1">
        <f t="shared" si="0"/>
        <v>52</v>
      </c>
      <c r="O21" s="1">
        <f>SUM(I3*C21)</f>
        <v>0</v>
      </c>
    </row>
    <row r="22" spans="1:15" ht="12.75">
      <c r="A22" s="54" t="s">
        <v>49</v>
      </c>
      <c r="B22" s="62"/>
      <c r="C22" s="51">
        <v>80</v>
      </c>
      <c r="D22" s="13">
        <v>8</v>
      </c>
      <c r="E22" s="56">
        <v>12</v>
      </c>
      <c r="F22" s="41">
        <f>SUM(N22*L12)</f>
        <v>46.55000000000001</v>
      </c>
      <c r="G22" s="67"/>
      <c r="H22" s="37">
        <f>SUM((((N22+M10)-L6)-L7)*L12)</f>
        <v>50.11250000000001</v>
      </c>
      <c r="I22" s="37">
        <f>SUM(((((N22+M10)+M9)-L6)-L7)*L12)</f>
        <v>64.36250000000001</v>
      </c>
      <c r="J22" s="70"/>
      <c r="K22" s="42">
        <f>SUM(N22*L11)</f>
        <v>44.59</v>
      </c>
      <c r="L22" s="1">
        <f>SUM(((D22-H3)*C22)-O22)</f>
        <v>640</v>
      </c>
      <c r="M22" s="1">
        <f>SUM(((L22/E3)+M5)+L4)</f>
        <v>77.33333333333334</v>
      </c>
      <c r="N22" s="1">
        <f t="shared" si="0"/>
        <v>65.33333333333334</v>
      </c>
      <c r="O22" s="1">
        <f>SUM(I3*C22)</f>
        <v>0</v>
      </c>
    </row>
    <row r="23" spans="1:15" ht="12.75">
      <c r="A23" s="54" t="s">
        <v>41</v>
      </c>
      <c r="B23" s="62"/>
      <c r="C23" s="51">
        <v>20</v>
      </c>
      <c r="D23" s="13">
        <v>2</v>
      </c>
      <c r="E23" s="56">
        <v>0</v>
      </c>
      <c r="F23" s="41">
        <f>SUM(N23*L12)</f>
        <v>19.475</v>
      </c>
      <c r="G23" s="67"/>
      <c r="H23" s="36">
        <f>SUM((((N23+M10)-L6)-L7)*L12)</f>
        <v>23.037499999999998</v>
      </c>
      <c r="I23" s="36">
        <f>SUM(((((N23+M10)+M9)-L6)-L7)*L12)</f>
        <v>37.287499999999994</v>
      </c>
      <c r="J23" s="70"/>
      <c r="K23" s="42">
        <f>SUM(N23*L11)</f>
        <v>18.654999999999998</v>
      </c>
      <c r="L23" s="1">
        <f>SUM(((D23-H3)*C23)-O23)</f>
        <v>40</v>
      </c>
      <c r="M23" s="1">
        <f>SUM(((L23/E3)+M5)+L4)</f>
        <v>27.333333333333332</v>
      </c>
      <c r="N23" s="1">
        <f t="shared" si="0"/>
        <v>27.333333333333332</v>
      </c>
      <c r="O23" s="1">
        <f>SUM(I3*C23)</f>
        <v>0</v>
      </c>
    </row>
    <row r="24" spans="1:15" ht="12.75">
      <c r="A24" s="54" t="s">
        <v>50</v>
      </c>
      <c r="B24" s="62"/>
      <c r="C24" s="51">
        <v>150</v>
      </c>
      <c r="D24" s="13">
        <v>7</v>
      </c>
      <c r="E24" s="56">
        <v>24</v>
      </c>
      <c r="F24" s="41">
        <f>SUM(N24*L12)</f>
        <v>62.34375</v>
      </c>
      <c r="G24" s="67"/>
      <c r="H24" s="36">
        <f>SUM((((N24+M10)-L6)-L7)*L12)</f>
        <v>65.90625</v>
      </c>
      <c r="I24" s="37">
        <f>SUM(((((N24+M10)+M9)-L6)-L7)*L12)</f>
        <v>80.15625</v>
      </c>
      <c r="J24" s="70"/>
      <c r="K24" s="42">
        <f>SUM(N24*L11)</f>
        <v>59.71875</v>
      </c>
      <c r="L24" s="1">
        <f>SUM(((D24-H3)*C24)-O24)</f>
        <v>1050</v>
      </c>
      <c r="M24" s="1">
        <f>SUM(((L24/E3)+M5)+L4)</f>
        <v>111.5</v>
      </c>
      <c r="N24" s="1">
        <f t="shared" si="0"/>
        <v>87.5</v>
      </c>
      <c r="O24" s="1">
        <f>SUM(I3*C24)</f>
        <v>0</v>
      </c>
    </row>
    <row r="25" spans="1:15" ht="12.75">
      <c r="A25" s="54" t="s">
        <v>51</v>
      </c>
      <c r="B25" s="62"/>
      <c r="C25" s="51">
        <v>35</v>
      </c>
      <c r="D25" s="13">
        <v>6</v>
      </c>
      <c r="E25" s="56">
        <v>16</v>
      </c>
      <c r="F25" s="41">
        <f>SUM(N25*L12)</f>
        <v>18.16875</v>
      </c>
      <c r="G25" s="67"/>
      <c r="H25" s="36">
        <f>SUM((((N25+M10)-L6)-L7)*L12)</f>
        <v>21.73125</v>
      </c>
      <c r="I25" s="36">
        <f>SUM(((((N25+M10)+M9)-L6)-L7)*L12)</f>
        <v>35.98125</v>
      </c>
      <c r="J25" s="70"/>
      <c r="K25" s="42">
        <f>SUM(N25*L11)</f>
        <v>17.40375</v>
      </c>
      <c r="L25" s="1">
        <f>SUM(((D25-H3)*C25)-O25)</f>
        <v>210</v>
      </c>
      <c r="M25" s="1">
        <f>SUM(((L25/E3)+M5)+L4)</f>
        <v>41.5</v>
      </c>
      <c r="N25" s="1">
        <f t="shared" si="0"/>
        <v>25.5</v>
      </c>
      <c r="O25" s="1">
        <f>SUM(I3*C25)</f>
        <v>0</v>
      </c>
    </row>
    <row r="26" spans="1:15" ht="12.75">
      <c r="A26" s="54" t="s">
        <v>42</v>
      </c>
      <c r="B26" s="62"/>
      <c r="C26" s="51">
        <v>75</v>
      </c>
      <c r="D26" s="13">
        <v>7</v>
      </c>
      <c r="E26" s="56">
        <v>12</v>
      </c>
      <c r="F26" s="41">
        <f>SUM(N26*L12)</f>
        <v>39.721875000000004</v>
      </c>
      <c r="G26" s="67"/>
      <c r="H26" s="36">
        <f>SUM((((N26+M10)-L6)-L7)*L12)</f>
        <v>43.284375000000004</v>
      </c>
      <c r="I26" s="37">
        <f>SUM(((((N26+M10)+M9)-L6)-L7)*L12)</f>
        <v>57.534375000000004</v>
      </c>
      <c r="J26" s="70"/>
      <c r="K26" s="42">
        <f>SUM(N26*L11)</f>
        <v>38.049375</v>
      </c>
      <c r="L26" s="1">
        <f>SUM(((D26-H3)*C26)-O26)</f>
        <v>525</v>
      </c>
      <c r="M26" s="1">
        <f>SUM(((L26/E3)+M5)+L4)</f>
        <v>67.75</v>
      </c>
      <c r="N26" s="1">
        <f t="shared" si="0"/>
        <v>55.75</v>
      </c>
      <c r="O26" s="1">
        <f>SUM(I3*C26)</f>
        <v>0</v>
      </c>
    </row>
    <row r="27" spans="1:15" ht="12.75">
      <c r="A27" s="54" t="s">
        <v>52</v>
      </c>
      <c r="B27" s="62"/>
      <c r="C27" s="51">
        <v>75</v>
      </c>
      <c r="D27" s="13">
        <v>8</v>
      </c>
      <c r="E27" s="56">
        <v>12</v>
      </c>
      <c r="F27" s="41">
        <f>SUM(N27*L12)</f>
        <v>44.175000000000004</v>
      </c>
      <c r="G27" s="67"/>
      <c r="H27" s="37">
        <f>SUM((((N27+M10)-L6)-L7)*L12)</f>
        <v>47.737500000000004</v>
      </c>
      <c r="I27" s="37">
        <f>SUM(((((N27+M10)+M9)-L6)-L7)*L12)</f>
        <v>61.987500000000004</v>
      </c>
      <c r="J27" s="70"/>
      <c r="K27" s="42">
        <f>SUM(N27*L11)</f>
        <v>42.315</v>
      </c>
      <c r="L27" s="1">
        <f>SUM(((D27-H3)*C27)-O27)</f>
        <v>600</v>
      </c>
      <c r="M27" s="1">
        <f>SUM(((L27/E3)+M5)+L4)</f>
        <v>74</v>
      </c>
      <c r="N27" s="1">
        <f t="shared" si="0"/>
        <v>62</v>
      </c>
      <c r="O27" s="1">
        <f>SUM(I3*C27)</f>
        <v>0</v>
      </c>
    </row>
    <row r="28" spans="1:15" ht="12.75">
      <c r="A28" s="54" t="s">
        <v>53</v>
      </c>
      <c r="B28" s="62"/>
      <c r="C28" s="51">
        <v>100</v>
      </c>
      <c r="D28" s="13">
        <v>9</v>
      </c>
      <c r="E28" s="56">
        <v>12</v>
      </c>
      <c r="F28" s="41">
        <f>SUM(N28*L12)</f>
        <v>61.987500000000004</v>
      </c>
      <c r="G28" s="67"/>
      <c r="H28" s="37">
        <f>SUM((((N28+M10)-L6)-L7)*L12)</f>
        <v>65.55</v>
      </c>
      <c r="I28" s="37">
        <f>SUM(((((N28+M10)+M9)-L6)-L7)*L12)</f>
        <v>79.8</v>
      </c>
      <c r="J28" s="70"/>
      <c r="K28" s="42">
        <f>SUM(N28*L11)</f>
        <v>59.3775</v>
      </c>
      <c r="L28" s="1">
        <f>SUM(((D28-H3)*C28)-O28)</f>
        <v>900</v>
      </c>
      <c r="M28" s="1">
        <f>SUM(((L28/E3)+M5)+L4)</f>
        <v>99</v>
      </c>
      <c r="N28" s="1">
        <f t="shared" si="0"/>
        <v>87</v>
      </c>
      <c r="O28" s="1">
        <f>SUM(I3*C28)</f>
        <v>0</v>
      </c>
    </row>
    <row r="29" spans="1:15" ht="12.75">
      <c r="A29" s="54" t="s">
        <v>54</v>
      </c>
      <c r="B29" s="62"/>
      <c r="C29" s="51">
        <v>80</v>
      </c>
      <c r="D29" s="13">
        <v>8</v>
      </c>
      <c r="E29" s="56">
        <v>12</v>
      </c>
      <c r="F29" s="41">
        <f>SUM(N29*L12)</f>
        <v>46.55000000000001</v>
      </c>
      <c r="G29" s="67"/>
      <c r="H29" s="37">
        <f>SUM((((N29+M10)-L6)-L7)*L12)</f>
        <v>50.11250000000001</v>
      </c>
      <c r="I29" s="37">
        <f>SUM(((((N29+M10)+M9)-L6)-L7)*L12)</f>
        <v>64.36250000000001</v>
      </c>
      <c r="J29" s="70"/>
      <c r="K29" s="42">
        <f>SUM(N29*L11)</f>
        <v>44.59</v>
      </c>
      <c r="L29" s="1">
        <f>SUM(((D29-H3)*C29)-O29)</f>
        <v>640</v>
      </c>
      <c r="M29" s="1">
        <f>SUM(((L29/E3)+M5)+L4)</f>
        <v>77.33333333333334</v>
      </c>
      <c r="N29" s="1">
        <f t="shared" si="0"/>
        <v>65.33333333333334</v>
      </c>
      <c r="O29" s="1">
        <f>SUM(I3*C29)</f>
        <v>0</v>
      </c>
    </row>
    <row r="30" spans="1:15" ht="12.75">
      <c r="A30" s="54" t="s">
        <v>55</v>
      </c>
      <c r="B30" s="62"/>
      <c r="C30" s="51">
        <v>150</v>
      </c>
      <c r="D30" s="13">
        <v>10</v>
      </c>
      <c r="E30" s="56">
        <v>12</v>
      </c>
      <c r="F30" s="41">
        <f>SUM(N30*L12)</f>
        <v>97.6125</v>
      </c>
      <c r="G30" s="67"/>
      <c r="H30" s="37">
        <f>SUM((((N30+M10)-L6)-L7)*L12)</f>
        <v>101.175</v>
      </c>
      <c r="I30" s="37">
        <f>SUM(((((N30+M10)+M9)-L6)-L7)*L12)</f>
        <v>115.425</v>
      </c>
      <c r="J30" s="70"/>
      <c r="K30" s="42">
        <f>SUM(N30*L11)</f>
        <v>93.5025</v>
      </c>
      <c r="L30" s="1">
        <f>SUM(((D30-H3)*C30)-O30)</f>
        <v>1500</v>
      </c>
      <c r="M30" s="1">
        <f>SUM(((L30/E3)+M5)+L4)</f>
        <v>149</v>
      </c>
      <c r="N30" s="1">
        <f t="shared" si="0"/>
        <v>137</v>
      </c>
      <c r="O30" s="1">
        <f>SUM(I3*C30)</f>
        <v>0</v>
      </c>
    </row>
    <row r="31" spans="1:15" ht="12.75">
      <c r="A31" s="54" t="s">
        <v>56</v>
      </c>
      <c r="B31" s="62"/>
      <c r="C31" s="51">
        <v>175</v>
      </c>
      <c r="D31" s="13">
        <v>9</v>
      </c>
      <c r="E31" s="56">
        <v>16</v>
      </c>
      <c r="F31" s="41">
        <f>SUM(N31*L12)</f>
        <v>99.215625</v>
      </c>
      <c r="G31" s="67"/>
      <c r="H31" s="37">
        <f>SUM((((N31+M10)-L6)-L7)*L12)</f>
        <v>102.778125</v>
      </c>
      <c r="I31" s="37">
        <f>SUM(((((N31+M10)+M9)-L6)-L7)*L12)</f>
        <v>117.028125</v>
      </c>
      <c r="J31" s="70"/>
      <c r="K31" s="42">
        <f>SUM(N31*L11)</f>
        <v>95.038125</v>
      </c>
      <c r="L31" s="1">
        <f>SUM(((D31-H3)*C31)-O31)</f>
        <v>1575</v>
      </c>
      <c r="M31" s="1">
        <f>SUM(((L31/E3)+M5)+L4)</f>
        <v>155.25</v>
      </c>
      <c r="N31" s="1">
        <f t="shared" si="0"/>
        <v>139.25</v>
      </c>
      <c r="O31" s="1">
        <f>SUM(I3*C31)</f>
        <v>0</v>
      </c>
    </row>
    <row r="32" spans="1:15" ht="12.75">
      <c r="A32" s="54" t="s">
        <v>57</v>
      </c>
      <c r="B32" s="62"/>
      <c r="C32" s="51">
        <v>55</v>
      </c>
      <c r="D32" s="13">
        <v>6</v>
      </c>
      <c r="E32" s="56">
        <v>12</v>
      </c>
      <c r="F32" s="41">
        <f>SUM(N32*L12)</f>
        <v>28.14375</v>
      </c>
      <c r="G32" s="67"/>
      <c r="H32" s="37">
        <f>SUM((((N32+M10)-L6)-L7)*L12)</f>
        <v>31.70625</v>
      </c>
      <c r="I32" s="37">
        <f>SUM(((((N32+M10)+M9)-L6)-L7)*L12)</f>
        <v>45.956250000000004</v>
      </c>
      <c r="J32" s="70"/>
      <c r="K32" s="42">
        <f>SUM(N32*L11)</f>
        <v>26.95875</v>
      </c>
      <c r="L32" s="1">
        <f>SUM(((D32-H3)*C32)-O32)</f>
        <v>330</v>
      </c>
      <c r="M32" s="1">
        <f>SUM(((L32/E3)+M5)+L4)</f>
        <v>51.5</v>
      </c>
      <c r="N32" s="1">
        <f t="shared" si="0"/>
        <v>39.5</v>
      </c>
      <c r="O32" s="1">
        <f>SUM(I3*C32)</f>
        <v>0</v>
      </c>
    </row>
    <row r="33" spans="1:15" ht="12.75">
      <c r="A33" s="54" t="s">
        <v>58</v>
      </c>
      <c r="B33" s="62"/>
      <c r="C33" s="51">
        <v>150</v>
      </c>
      <c r="D33" s="13">
        <v>9</v>
      </c>
      <c r="E33" s="56">
        <v>12</v>
      </c>
      <c r="F33" s="41">
        <f>SUM(N33*L12)</f>
        <v>88.70625</v>
      </c>
      <c r="G33" s="67"/>
      <c r="H33" s="37">
        <f>SUM((((N33+M10)-L6)-L7)*L12)</f>
        <v>92.26875</v>
      </c>
      <c r="I33" s="37">
        <f>SUM(((((N33+M10)+M9)-L6)-L7)*L12)</f>
        <v>106.51875</v>
      </c>
      <c r="J33" s="70"/>
      <c r="K33" s="42">
        <f>SUM(N33*L11)</f>
        <v>84.97125</v>
      </c>
      <c r="L33" s="1">
        <f>SUM(((D33-H3)*C33)-O33)</f>
        <v>1350</v>
      </c>
      <c r="M33" s="1">
        <f>SUM(((L33/E3)+M5)+L4)</f>
        <v>136.5</v>
      </c>
      <c r="N33" s="1">
        <f t="shared" si="0"/>
        <v>124.5</v>
      </c>
      <c r="O33" s="1">
        <f>SUM(I3*C33)</f>
        <v>0</v>
      </c>
    </row>
    <row r="34" spans="1:15" ht="12.75">
      <c r="A34" s="54" t="s">
        <v>43</v>
      </c>
      <c r="B34" s="62"/>
      <c r="C34" s="51">
        <v>50</v>
      </c>
      <c r="D34" s="13">
        <v>4</v>
      </c>
      <c r="E34" s="56">
        <v>8</v>
      </c>
      <c r="F34" s="41">
        <f>SUM(N34*L12)</f>
        <v>23.275000000000006</v>
      </c>
      <c r="G34" s="67"/>
      <c r="H34" s="36">
        <f>SUM((((N34+M10)-L6)-L7)*L12)</f>
        <v>26.837500000000006</v>
      </c>
      <c r="I34" s="36">
        <f>SUM(((((N34+M10)+M9)-L6)-L7)*L12)</f>
        <v>41.087500000000006</v>
      </c>
      <c r="J34" s="70"/>
      <c r="K34" s="42">
        <f>SUM(N34*L11)</f>
        <v>22.295</v>
      </c>
      <c r="L34" s="1">
        <f>SUM(((D34-H3)*C34)-O34)</f>
        <v>200</v>
      </c>
      <c r="M34" s="1">
        <f>SUM(((L34/E3)+M5)+L4)</f>
        <v>40.66666666666667</v>
      </c>
      <c r="N34" s="1">
        <f t="shared" si="0"/>
        <v>32.66666666666667</v>
      </c>
      <c r="O34" s="1">
        <f>SUM(I3*C34)</f>
        <v>0</v>
      </c>
    </row>
    <row r="35" spans="1:15" ht="12.75">
      <c r="A35" s="54" t="s">
        <v>59</v>
      </c>
      <c r="B35" s="62"/>
      <c r="C35" s="51">
        <v>80</v>
      </c>
      <c r="D35" s="13">
        <v>9</v>
      </c>
      <c r="E35" s="56">
        <v>12</v>
      </c>
      <c r="F35" s="41">
        <f>SUM(N35*L12)</f>
        <v>51.300000000000004</v>
      </c>
      <c r="G35" s="67"/>
      <c r="H35" s="37">
        <f>SUM((((N35+M10)-L6)-L7)*L12)</f>
        <v>54.862500000000004</v>
      </c>
      <c r="I35" s="37">
        <f>SUM(((((N35+M10)+M9)-L6)-L7)*L12)</f>
        <v>69.1125</v>
      </c>
      <c r="J35" s="70"/>
      <c r="K35" s="42">
        <f>SUM(N35*L11)</f>
        <v>49.14</v>
      </c>
      <c r="L35" s="1">
        <f>SUM(((D35-H3)*C35)-O35)</f>
        <v>720</v>
      </c>
      <c r="M35" s="1">
        <f>SUM(((L35/E3)+M5)+L4)</f>
        <v>84</v>
      </c>
      <c r="N35" s="1">
        <f t="shared" si="0"/>
        <v>72</v>
      </c>
      <c r="O35" s="1">
        <f>SUM(I3*C35)</f>
        <v>0</v>
      </c>
    </row>
    <row r="36" spans="1:15" ht="12.75">
      <c r="A36" s="54" t="s">
        <v>44</v>
      </c>
      <c r="B36" s="62"/>
      <c r="C36" s="51">
        <v>40</v>
      </c>
      <c r="D36" s="13">
        <v>2</v>
      </c>
      <c r="E36" s="56">
        <v>8</v>
      </c>
      <c r="F36" s="41">
        <f>SUM(N36*L12)</f>
        <v>16.150000000000002</v>
      </c>
      <c r="G36" s="67"/>
      <c r="H36" s="36">
        <f>SUM((((N36+M10)-L6)-L7)*L12)</f>
        <v>19.712500000000006</v>
      </c>
      <c r="I36" s="36">
        <f>SUM(((((N36+M10)+M9)-L6)-L7)*L12)</f>
        <v>33.962500000000006</v>
      </c>
      <c r="J36" s="70"/>
      <c r="K36" s="42">
        <f>SUM(N36*L11)</f>
        <v>15.47</v>
      </c>
      <c r="L36" s="1">
        <f>SUM(((D36-H3)*C36)-O36)</f>
        <v>80</v>
      </c>
      <c r="M36" s="1">
        <f>SUM(((L36/E3)+M5)+L4)</f>
        <v>30.666666666666668</v>
      </c>
      <c r="N36" s="1">
        <f t="shared" si="0"/>
        <v>22.666666666666668</v>
      </c>
      <c r="O36" s="1">
        <f>SUM(I3*C36)</f>
        <v>0</v>
      </c>
    </row>
    <row r="37" spans="1:15" ht="12.75">
      <c r="A37" s="54" t="s">
        <v>45</v>
      </c>
      <c r="B37" s="62"/>
      <c r="C37" s="51">
        <v>6</v>
      </c>
      <c r="D37" s="13">
        <v>2</v>
      </c>
      <c r="E37" s="56">
        <v>4</v>
      </c>
      <c r="F37" s="41">
        <f>SUM(N37*L12)</f>
        <v>14.9625</v>
      </c>
      <c r="G37" s="67"/>
      <c r="H37" s="36">
        <f>SUM((((N37+M10)-L6)-L7)*L12)</f>
        <v>18.525000000000002</v>
      </c>
      <c r="I37" s="36">
        <f>SUM(((((N37+M10)+M9)-L6)-L7)*L12)</f>
        <v>32.775</v>
      </c>
      <c r="J37" s="70"/>
      <c r="K37" s="42">
        <f>SUM(N37*L11)</f>
        <v>14.3325</v>
      </c>
      <c r="L37" s="1">
        <f>SUM(((D37-H3)*C37)-O37)</f>
        <v>12</v>
      </c>
      <c r="M37" s="1">
        <f>SUM(((L37/E3)+M5)+L4)</f>
        <v>25</v>
      </c>
      <c r="N37" s="1">
        <f t="shared" si="0"/>
        <v>21</v>
      </c>
      <c r="O37" s="1">
        <f>SUM(I3*C37)</f>
        <v>0</v>
      </c>
    </row>
    <row r="38" spans="1:15" ht="12.75">
      <c r="A38" s="54" t="s">
        <v>60</v>
      </c>
      <c r="B38" s="62"/>
      <c r="C38" s="51">
        <v>20</v>
      </c>
      <c r="D38" s="13">
        <v>10</v>
      </c>
      <c r="E38" s="56">
        <v>16</v>
      </c>
      <c r="F38" s="41">
        <f>SUM(N38*L12)</f>
        <v>17.575000000000003</v>
      </c>
      <c r="G38" s="67"/>
      <c r="H38" s="37">
        <f>SUM((((N38+M10)-L6)-L7)*L12)</f>
        <v>21.137500000000003</v>
      </c>
      <c r="I38" s="37">
        <f>SUM(((((N38+M10)+M9)-L6)-L7)*L12)</f>
        <v>35.3875</v>
      </c>
      <c r="J38" s="70"/>
      <c r="K38" s="42">
        <f>SUM(N38*L11)</f>
        <v>16.835000000000004</v>
      </c>
      <c r="L38" s="1">
        <f>SUM(((D38-H3)*C38)-O38)</f>
        <v>200</v>
      </c>
      <c r="M38" s="1">
        <f>SUM(((L38/E3)+M5)+L4)</f>
        <v>40.66666666666667</v>
      </c>
      <c r="N38" s="1">
        <f t="shared" si="0"/>
        <v>24.66666666666667</v>
      </c>
      <c r="O38" s="1">
        <f>SUM(I3*C38)</f>
        <v>0</v>
      </c>
    </row>
    <row r="39" spans="1:15" ht="12.75">
      <c r="A39" s="54" t="s">
        <v>61</v>
      </c>
      <c r="B39" s="62"/>
      <c r="C39" s="51">
        <v>100</v>
      </c>
      <c r="D39" s="13">
        <v>7</v>
      </c>
      <c r="E39" s="56">
        <v>16</v>
      </c>
      <c r="F39" s="41">
        <f>SUM(N39*L12)</f>
        <v>47.26250000000001</v>
      </c>
      <c r="G39" s="67"/>
      <c r="H39" s="36">
        <f>SUM((((N39+M10)-L6)-L7)*L12)</f>
        <v>50.82500000000001</v>
      </c>
      <c r="I39" s="37">
        <f>SUM(((((N39+M10)+M9)-L6)-L7)*L12)</f>
        <v>65.075</v>
      </c>
      <c r="J39" s="70"/>
      <c r="K39" s="42">
        <f>SUM(N39*L11)</f>
        <v>45.27250000000001</v>
      </c>
      <c r="L39" s="1">
        <f>SUM(((D39-H3)*C39)-O39)</f>
        <v>700</v>
      </c>
      <c r="M39" s="1">
        <f>SUM(((L39/E3)+M5)+L4)</f>
        <v>82.33333333333334</v>
      </c>
      <c r="N39" s="1">
        <f t="shared" si="0"/>
        <v>66.33333333333334</v>
      </c>
      <c r="O39" s="1">
        <f>SUM(I3*C39)</f>
        <v>0</v>
      </c>
    </row>
    <row r="40" spans="1:15" ht="12.75">
      <c r="A40" s="54" t="s">
        <v>62</v>
      </c>
      <c r="B40" s="62"/>
      <c r="C40" s="51">
        <v>40</v>
      </c>
      <c r="D40" s="13">
        <v>6</v>
      </c>
      <c r="E40" s="56">
        <v>8</v>
      </c>
      <c r="F40" s="41">
        <f>SUM(N40*L12)</f>
        <v>25.650000000000002</v>
      </c>
      <c r="G40" s="67"/>
      <c r="H40" s="36">
        <f>SUM((((N40+M10)-L6)-L7)*L12)</f>
        <v>29.212500000000002</v>
      </c>
      <c r="I40" s="36">
        <f>SUM(((((N40+M10)+M9)-L6)-L7)*L12)</f>
        <v>43.4625</v>
      </c>
      <c r="J40" s="70"/>
      <c r="K40" s="42">
        <f>SUM(N40*L11)</f>
        <v>24.57</v>
      </c>
      <c r="L40" s="1">
        <f>SUM(((D40-H3)*C40)-O40)</f>
        <v>240</v>
      </c>
      <c r="M40" s="1">
        <f>SUM(((L40/E3)+M5)+L4)</f>
        <v>44</v>
      </c>
      <c r="N40" s="1">
        <f t="shared" si="0"/>
        <v>36</v>
      </c>
      <c r="O40" s="1">
        <f>SUM(I3*C40)</f>
        <v>0</v>
      </c>
    </row>
    <row r="41" spans="1:15" ht="12.75">
      <c r="A41" s="54" t="s">
        <v>63</v>
      </c>
      <c r="B41" s="62"/>
      <c r="C41" s="51">
        <v>80</v>
      </c>
      <c r="D41" s="13">
        <v>7</v>
      </c>
      <c r="E41" s="56">
        <v>12</v>
      </c>
      <c r="F41" s="41">
        <f>SUM(N41*L12)</f>
        <v>41.8</v>
      </c>
      <c r="G41" s="67"/>
      <c r="H41" s="37">
        <f>SUM((((N41+M10)-L6)-L7)*L12)</f>
        <v>45.3625</v>
      </c>
      <c r="I41" s="37">
        <f>SUM(((((N41+M10)+M9)-L6)-L7)*L12)</f>
        <v>59.6125</v>
      </c>
      <c r="J41" s="70"/>
      <c r="K41" s="42">
        <f>SUM(N41*L11)</f>
        <v>40.03999999999999</v>
      </c>
      <c r="L41" s="1">
        <f>SUM(((D41-H3)*C41)-O41)</f>
        <v>560</v>
      </c>
      <c r="M41" s="1">
        <f>SUM(((L41/E3)+M5)+L4)</f>
        <v>70.66666666666666</v>
      </c>
      <c r="N41" s="1">
        <f t="shared" si="0"/>
        <v>58.66666666666666</v>
      </c>
      <c r="O41" s="1">
        <f>SUM(I3*C41)</f>
        <v>0</v>
      </c>
    </row>
    <row r="42" spans="1:15" ht="12.75">
      <c r="A42" s="54" t="s">
        <v>64</v>
      </c>
      <c r="B42" s="62"/>
      <c r="C42" s="51">
        <v>125</v>
      </c>
      <c r="D42" s="13">
        <v>7</v>
      </c>
      <c r="E42" s="56">
        <v>20</v>
      </c>
      <c r="F42" s="41">
        <f>SUM(N42*L12)</f>
        <v>54.80312500000001</v>
      </c>
      <c r="G42" s="67"/>
      <c r="H42" s="37">
        <f>SUM((((N42+M10)-L6)-L7)*L12)</f>
        <v>58.36562500000001</v>
      </c>
      <c r="I42" s="37">
        <f>SUM(((((N42+M10)+M9)-L6)-L7)*L12)</f>
        <v>72.61562500000001</v>
      </c>
      <c r="J42" s="70"/>
      <c r="K42" s="42">
        <f>SUM(N42*L11)</f>
        <v>52.495625000000004</v>
      </c>
      <c r="L42" s="1">
        <f>SUM(((D42-H3)*C42)-O42)</f>
        <v>875</v>
      </c>
      <c r="M42" s="1">
        <f>SUM(((L42/E3)+M5)+L4)</f>
        <v>96.91666666666667</v>
      </c>
      <c r="N42" s="1">
        <f t="shared" si="0"/>
        <v>76.91666666666667</v>
      </c>
      <c r="O42" s="1">
        <f>SUM(I3*C42)</f>
        <v>0</v>
      </c>
    </row>
    <row r="43" spans="1:15" ht="12.75">
      <c r="A43" s="54" t="s">
        <v>65</v>
      </c>
      <c r="B43" s="62"/>
      <c r="C43" s="51">
        <v>80</v>
      </c>
      <c r="D43" s="13">
        <v>9</v>
      </c>
      <c r="E43" s="56">
        <v>12</v>
      </c>
      <c r="F43" s="41">
        <f>SUM(N43*L12)</f>
        <v>51.300000000000004</v>
      </c>
      <c r="G43" s="67"/>
      <c r="H43" s="37">
        <f>SUM((((N43+M10)-L6)-L7)*L12)</f>
        <v>54.862500000000004</v>
      </c>
      <c r="I43" s="37">
        <f>SUM(((((N43+M10)+M9)-L6)-L7)*L12)</f>
        <v>69.1125</v>
      </c>
      <c r="J43" s="70"/>
      <c r="K43" s="42">
        <f>SUM(N43*L11)</f>
        <v>49.14</v>
      </c>
      <c r="L43" s="1">
        <f>SUM(((D43-H3)*C43)-O43)</f>
        <v>720</v>
      </c>
      <c r="M43" s="1">
        <f>SUM(((L43/E3)+M5)+L4)</f>
        <v>84</v>
      </c>
      <c r="N43" s="1">
        <f t="shared" si="0"/>
        <v>72</v>
      </c>
      <c r="O43" s="1">
        <f>SUM(I3*C43)</f>
        <v>0</v>
      </c>
    </row>
    <row r="44" spans="1:15" ht="12.75">
      <c r="A44" s="54" t="s">
        <v>90</v>
      </c>
      <c r="B44" s="62"/>
      <c r="C44" s="51">
        <v>60</v>
      </c>
      <c r="D44" s="13">
        <v>7</v>
      </c>
      <c r="E44" s="56">
        <v>16</v>
      </c>
      <c r="F44" s="41">
        <f>SUM(N44*L12)</f>
        <v>30.6375</v>
      </c>
      <c r="G44" s="67"/>
      <c r="H44" s="37">
        <f>SUM((((N44+M10)-L6)-L7)*L12)</f>
        <v>34.2</v>
      </c>
      <c r="I44" s="37">
        <f>SUM(((((N44+M10)+M9)-L6)-L7)*L12)</f>
        <v>48.45</v>
      </c>
      <c r="J44" s="70"/>
      <c r="K44" s="42">
        <f>SUM(N44*L11)</f>
        <v>29.3475</v>
      </c>
      <c r="L44" s="1">
        <f>SUM(((D44-H3)*C44)-O44)</f>
        <v>420</v>
      </c>
      <c r="M44" s="1">
        <f>SUM(((L44/E3)+M5)+L4)</f>
        <v>59</v>
      </c>
      <c r="N44" s="1">
        <f t="shared" si="0"/>
        <v>43</v>
      </c>
      <c r="O44" s="1">
        <f>SUM(I3*C44)</f>
        <v>0</v>
      </c>
    </row>
    <row r="45" spans="1:15" ht="12.75">
      <c r="A45" s="54" t="s">
        <v>89</v>
      </c>
      <c r="B45" s="62"/>
      <c r="C45" s="51">
        <v>40</v>
      </c>
      <c r="D45" s="13">
        <v>5</v>
      </c>
      <c r="E45" s="56">
        <v>8</v>
      </c>
      <c r="F45" s="41">
        <f>SUM(N45*L12)</f>
        <v>23.275000000000006</v>
      </c>
      <c r="G45" s="67"/>
      <c r="H45" s="37">
        <f>SUM((((N45+M10)-L6)-L7)*L12)</f>
        <v>26.837500000000006</v>
      </c>
      <c r="I45" s="37">
        <f>SUM(((((N45+M10)+M9)-L6)-L7)*L12)</f>
        <v>41.087500000000006</v>
      </c>
      <c r="J45" s="70"/>
      <c r="K45" s="42">
        <f>SUM(N45*L11)</f>
        <v>22.295</v>
      </c>
      <c r="L45" s="1">
        <f>SUM(((D45-H3)*C45)-O45)</f>
        <v>200</v>
      </c>
      <c r="M45" s="1">
        <f>SUM(((L45/E3)+M5)+L4)</f>
        <v>40.66666666666667</v>
      </c>
      <c r="N45" s="1">
        <f t="shared" si="0"/>
        <v>32.66666666666667</v>
      </c>
      <c r="O45" s="1">
        <f>SUM(I3*C45)</f>
        <v>0</v>
      </c>
    </row>
    <row r="46" spans="1:15" ht="12.75">
      <c r="A46" s="54" t="s">
        <v>66</v>
      </c>
      <c r="B46" s="62"/>
      <c r="C46" s="51">
        <v>80</v>
      </c>
      <c r="D46" s="13">
        <v>13</v>
      </c>
      <c r="E46" s="56">
        <v>20</v>
      </c>
      <c r="F46" s="41">
        <f>SUM(N46*L12)</f>
        <v>64.60000000000001</v>
      </c>
      <c r="G46" s="67"/>
      <c r="H46" s="37">
        <f>SUM((((N46+M10)-L6)-L7)*L12)</f>
        <v>68.16250000000001</v>
      </c>
      <c r="I46" s="37">
        <f>SUM(((((N46+M10)+M9)-L6)-L7)*L12)</f>
        <v>82.41250000000002</v>
      </c>
      <c r="J46" s="70"/>
      <c r="K46" s="42">
        <f>SUM(N46*L11)</f>
        <v>61.88</v>
      </c>
      <c r="L46" s="1">
        <f>SUM(((D46-H3)*C46)-O46)</f>
        <v>1040</v>
      </c>
      <c r="M46" s="1">
        <f>SUM(((L46/E3)+M5)+L4)</f>
        <v>110.66666666666667</v>
      </c>
      <c r="N46" s="1">
        <f t="shared" si="0"/>
        <v>90.66666666666667</v>
      </c>
      <c r="O46" s="1">
        <f>SUM(I3*C46)</f>
        <v>0</v>
      </c>
    </row>
    <row r="47" spans="1:15" ht="12.75">
      <c r="A47" s="54" t="s">
        <v>67</v>
      </c>
      <c r="B47" s="62"/>
      <c r="C47" s="51">
        <v>50</v>
      </c>
      <c r="D47" s="13">
        <v>8</v>
      </c>
      <c r="E47" s="56">
        <v>16</v>
      </c>
      <c r="F47" s="41">
        <f>SUM(N47*L12)</f>
        <v>29.450000000000003</v>
      </c>
      <c r="G47" s="67"/>
      <c r="H47" s="37">
        <f>SUM((((N47+M10)-L6)-L7)*L12)</f>
        <v>33.01250000000001</v>
      </c>
      <c r="I47" s="37">
        <f>SUM(((((N47+M10)+M9)-L6)-L7)*L12)</f>
        <v>47.26250000000001</v>
      </c>
      <c r="J47" s="70"/>
      <c r="K47" s="42">
        <f>SUM(N47*L11)</f>
        <v>28.21</v>
      </c>
      <c r="L47" s="1">
        <f>SUM(((D47-H3)*C47)-O47)</f>
        <v>400</v>
      </c>
      <c r="M47" s="1">
        <f>SUM(((L47/E3)+M5)+L4)</f>
        <v>57.333333333333336</v>
      </c>
      <c r="N47" s="1">
        <f t="shared" si="0"/>
        <v>41.333333333333336</v>
      </c>
      <c r="O47" s="1">
        <f>SUM(I3*C47)</f>
        <v>0</v>
      </c>
    </row>
    <row r="48" spans="1:15" ht="12.75">
      <c r="A48" s="54" t="s">
        <v>68</v>
      </c>
      <c r="B48" s="62"/>
      <c r="C48" s="51">
        <v>10</v>
      </c>
      <c r="D48" s="13">
        <v>2</v>
      </c>
      <c r="E48" s="56">
        <v>2</v>
      </c>
      <c r="F48" s="41">
        <f>SUM(N48*L12)</f>
        <v>16.862499999999997</v>
      </c>
      <c r="G48" s="67"/>
      <c r="H48" s="36">
        <f>SUM((((N48+M10)-L6)-L7)*L12)</f>
        <v>20.425</v>
      </c>
      <c r="I48" s="36">
        <f>SUM(((((N48+M10)+M9)-L6)-L7)*L12)</f>
        <v>34.675</v>
      </c>
      <c r="J48" s="70"/>
      <c r="K48" s="42">
        <f>SUM(N48*L11)</f>
        <v>16.1525</v>
      </c>
      <c r="L48" s="1">
        <f>SUM(((D48-H3)*C48)-O48)</f>
        <v>20</v>
      </c>
      <c r="M48" s="1">
        <f>SUM(((L48/E3)+M5)+L4)</f>
        <v>25.666666666666664</v>
      </c>
      <c r="N48" s="1">
        <f t="shared" si="0"/>
        <v>23.666666666666664</v>
      </c>
      <c r="O48" s="1">
        <f>SUM(I3*C48)</f>
        <v>0</v>
      </c>
    </row>
    <row r="49" spans="1:15" ht="12.75">
      <c r="A49" s="54" t="s">
        <v>69</v>
      </c>
      <c r="B49" s="62"/>
      <c r="C49" s="51">
        <v>40</v>
      </c>
      <c r="D49" s="13">
        <v>4</v>
      </c>
      <c r="E49" s="56">
        <v>12</v>
      </c>
      <c r="F49" s="41">
        <f>SUM(N49*L12)</f>
        <v>18.05</v>
      </c>
      <c r="G49" s="67"/>
      <c r="H49" s="36">
        <f>SUM((((N49+M10)-L6)-L7)*L12)</f>
        <v>21.6125</v>
      </c>
      <c r="I49" s="36">
        <f>SUM(((((N49+M10)+M9)-L6)-L7)*L12)</f>
        <v>35.86250000000001</v>
      </c>
      <c r="J49" s="70"/>
      <c r="K49" s="42">
        <f>SUM(N49*L11)</f>
        <v>17.290000000000003</v>
      </c>
      <c r="L49" s="1">
        <f>SUM(((D49-H3)*C49)-O49)</f>
        <v>160</v>
      </c>
      <c r="M49" s="1">
        <f>SUM(((L49/E3)+M5)+L4)</f>
        <v>37.333333333333336</v>
      </c>
      <c r="N49" s="1">
        <f t="shared" si="0"/>
        <v>25.333333333333336</v>
      </c>
      <c r="O49" s="1">
        <f>SUM(I3*C49)</f>
        <v>0</v>
      </c>
    </row>
    <row r="50" spans="1:15" ht="12.75">
      <c r="A50" s="54" t="s">
        <v>70</v>
      </c>
      <c r="B50" s="62"/>
      <c r="C50" s="51">
        <v>30</v>
      </c>
      <c r="D50" s="13">
        <v>3</v>
      </c>
      <c r="E50" s="56">
        <v>8</v>
      </c>
      <c r="F50" s="41">
        <f>SUM(N50*L12)</f>
        <v>16.743750000000002</v>
      </c>
      <c r="G50" s="67"/>
      <c r="H50" s="36">
        <f>SUM((((N50+M10)-L6)-L7)*L12)</f>
        <v>20.306250000000002</v>
      </c>
      <c r="I50" s="36">
        <f>SUM(((((N50+M10)+M9)-L6)-L7)*L12)</f>
        <v>34.55625</v>
      </c>
      <c r="J50" s="70"/>
      <c r="K50" s="42">
        <f>SUM(N50*L11)</f>
        <v>16.03875</v>
      </c>
      <c r="L50" s="1">
        <f>SUM(((D50-H3)*C50)-O50)</f>
        <v>90</v>
      </c>
      <c r="M50" s="1">
        <f>SUM(((L50/E3)+M5)+L4)</f>
        <v>31.5</v>
      </c>
      <c r="N50" s="1">
        <f t="shared" si="0"/>
        <v>23.5</v>
      </c>
      <c r="O50" s="1">
        <f>SUM(I3*C50)</f>
        <v>0</v>
      </c>
    </row>
    <row r="51" spans="1:15" ht="12.75">
      <c r="A51" s="54" t="s">
        <v>71</v>
      </c>
      <c r="B51" s="62"/>
      <c r="C51" s="51">
        <v>60</v>
      </c>
      <c r="D51" s="13">
        <v>8</v>
      </c>
      <c r="E51" s="56">
        <v>12</v>
      </c>
      <c r="F51" s="41">
        <f>SUM(N51*L12)</f>
        <v>37.050000000000004</v>
      </c>
      <c r="G51" s="67"/>
      <c r="H51" s="37">
        <f>SUM((((N51+M10)-L6)-L7)*L12)</f>
        <v>40.612500000000004</v>
      </c>
      <c r="I51" s="37">
        <f>SUM(((((N51+M10)+M9)-L6)-L7)*L12)</f>
        <v>54.862500000000004</v>
      </c>
      <c r="J51" s="70"/>
      <c r="K51" s="42">
        <f>SUM(N51*L11)</f>
        <v>35.49</v>
      </c>
      <c r="L51" s="1">
        <f>SUM(((D51-H3)*C51)-O51)</f>
        <v>480</v>
      </c>
      <c r="M51" s="1">
        <f>SUM(((L51/E3)+M5)+L4)</f>
        <v>64</v>
      </c>
      <c r="N51" s="1">
        <f t="shared" si="0"/>
        <v>52</v>
      </c>
      <c r="O51" s="1">
        <f>SUM(I3*C51)</f>
        <v>0</v>
      </c>
    </row>
    <row r="52" spans="1:15" ht="12.75">
      <c r="A52" s="54" t="s">
        <v>72</v>
      </c>
      <c r="B52" s="62"/>
      <c r="C52" s="51">
        <v>50</v>
      </c>
      <c r="D52" s="13">
        <v>7</v>
      </c>
      <c r="E52" s="56">
        <v>18</v>
      </c>
      <c r="F52" s="41">
        <f>SUM(N52*L12)</f>
        <v>25.056250000000006</v>
      </c>
      <c r="G52" s="67"/>
      <c r="H52" s="37">
        <f>SUM((((N52+M10)-L6)-L7)*L12)</f>
        <v>28.618750000000006</v>
      </c>
      <c r="I52" s="37">
        <f>SUM(((((N52+M10)+M9)-L6)-L7)*L12)</f>
        <v>42.868750000000006</v>
      </c>
      <c r="J52" s="70"/>
      <c r="K52" s="42">
        <f>SUM(N52*L11)</f>
        <v>24.001250000000002</v>
      </c>
      <c r="L52" s="1">
        <f>SUM(((D52-H3)*C52)-O52)</f>
        <v>350</v>
      </c>
      <c r="M52" s="1">
        <f>SUM(((L52/E3)+M5)+L4)</f>
        <v>53.16666666666667</v>
      </c>
      <c r="N52" s="1">
        <f t="shared" si="0"/>
        <v>35.16666666666667</v>
      </c>
      <c r="O52" s="1">
        <f>SUM(I3*C52)</f>
        <v>0</v>
      </c>
    </row>
    <row r="53" spans="1:15" ht="12.75">
      <c r="A53" s="54" t="s">
        <v>73</v>
      </c>
      <c r="B53" s="62"/>
      <c r="C53" s="51">
        <v>50</v>
      </c>
      <c r="D53" s="13">
        <v>8</v>
      </c>
      <c r="E53" s="56">
        <v>16</v>
      </c>
      <c r="F53" s="41">
        <f>SUM(N53*L12)</f>
        <v>29.450000000000003</v>
      </c>
      <c r="G53" s="67"/>
      <c r="H53" s="37">
        <f>SUM((((N53+M10)-L6)-L7)*L12)</f>
        <v>33.01250000000001</v>
      </c>
      <c r="I53" s="37">
        <f>SUM(((((N53+M10)+M9)-L6)-L7)*L12)</f>
        <v>47.26250000000001</v>
      </c>
      <c r="J53" s="70"/>
      <c r="K53" s="42">
        <f>SUM(N53*L11)</f>
        <v>28.21</v>
      </c>
      <c r="L53" s="1">
        <f>SUM(((D53-H3)*C53)-O53)</f>
        <v>400</v>
      </c>
      <c r="M53" s="1">
        <f>SUM(((L53/E3)+M5)+L4)</f>
        <v>57.333333333333336</v>
      </c>
      <c r="N53" s="1">
        <f t="shared" si="0"/>
        <v>41.333333333333336</v>
      </c>
      <c r="O53" s="1">
        <f>SUM(I3*C53)</f>
        <v>0</v>
      </c>
    </row>
    <row r="54" spans="1:15" ht="12.75">
      <c r="A54" s="54" t="s">
        <v>74</v>
      </c>
      <c r="B54" s="62"/>
      <c r="C54" s="51">
        <v>35</v>
      </c>
      <c r="D54" s="13">
        <v>4</v>
      </c>
      <c r="E54" s="56">
        <v>4</v>
      </c>
      <c r="F54" s="41">
        <f>SUM(N54*L12)</f>
        <v>22.5625</v>
      </c>
      <c r="G54" s="67"/>
      <c r="H54" s="37">
        <f>SUM((((N54+M10)-L6)-L7)*L12)</f>
        <v>26.125</v>
      </c>
      <c r="I54" s="36">
        <f>SUM(((((N54+M10)+M9)-L6)-L7)*L12)</f>
        <v>40.37499999999999</v>
      </c>
      <c r="J54" s="70"/>
      <c r="K54" s="42">
        <f>SUM(N54*L11)</f>
        <v>21.612499999999997</v>
      </c>
      <c r="L54" s="1">
        <f>SUM(((D54-H3)*C54)-O54)</f>
        <v>140</v>
      </c>
      <c r="M54" s="1">
        <f>SUM(((L54/E3)+M5)+L4)</f>
        <v>35.666666666666664</v>
      </c>
      <c r="N54" s="1">
        <f t="shared" si="0"/>
        <v>31.666666666666664</v>
      </c>
      <c r="O54" s="1">
        <f>SUM(I3*C54)</f>
        <v>0</v>
      </c>
    </row>
    <row r="55" spans="1:15" ht="12.75">
      <c r="A55" s="54" t="s">
        <v>75</v>
      </c>
      <c r="B55" s="62"/>
      <c r="C55" s="51">
        <v>50</v>
      </c>
      <c r="D55" s="13">
        <v>4</v>
      </c>
      <c r="E55" s="56">
        <v>14</v>
      </c>
      <c r="F55" s="41">
        <f>SUM(N55*L12)</f>
        <v>19.000000000000004</v>
      </c>
      <c r="G55" s="67"/>
      <c r="H55" s="37">
        <f>SUM((((N55+M10)-L6)-L7)*L12)</f>
        <v>22.562500000000004</v>
      </c>
      <c r="I55" s="37">
        <f>SUM(((((N55+M10)+M9)-L6)-L7)*L12)</f>
        <v>36.81250000000001</v>
      </c>
      <c r="J55" s="70"/>
      <c r="K55" s="42">
        <f>SUM(N55*L11)</f>
        <v>18.200000000000003</v>
      </c>
      <c r="L55" s="1">
        <f>SUM(((D55-H3)*C55)-O55)</f>
        <v>200</v>
      </c>
      <c r="M55" s="1">
        <f>SUM(((L55/E3)+M5)+L4)</f>
        <v>40.66666666666667</v>
      </c>
      <c r="N55" s="1">
        <f t="shared" si="0"/>
        <v>26.66666666666667</v>
      </c>
      <c r="O55" s="1">
        <f>SUM(I3*C55)</f>
        <v>0</v>
      </c>
    </row>
    <row r="56" spans="1:15" ht="12.75">
      <c r="A56" s="54" t="s">
        <v>76</v>
      </c>
      <c r="B56" s="62"/>
      <c r="C56" s="51">
        <v>100</v>
      </c>
      <c r="D56" s="13">
        <v>6</v>
      </c>
      <c r="E56" s="56">
        <v>18</v>
      </c>
      <c r="F56" s="41">
        <f>SUM(N56*L12)</f>
        <v>39.9</v>
      </c>
      <c r="G56" s="67"/>
      <c r="H56" s="36">
        <f>SUM((((N56+M10)-L6)-L7)*L12)</f>
        <v>43.4625</v>
      </c>
      <c r="I56" s="37">
        <f>SUM(((((N56+M10)+M9)-L6)-L7)*L12)</f>
        <v>57.7125</v>
      </c>
      <c r="J56" s="70"/>
      <c r="K56" s="42">
        <f>SUM(N56*L11)</f>
        <v>38.22</v>
      </c>
      <c r="L56" s="1">
        <f>SUM(((D56-H3)*C56)-O56)</f>
        <v>600</v>
      </c>
      <c r="M56" s="1">
        <f>SUM(((L56/E3)+M5)+L4)</f>
        <v>74</v>
      </c>
      <c r="N56" s="1">
        <f t="shared" si="0"/>
        <v>56</v>
      </c>
      <c r="O56" s="1">
        <f>SUM(I3*C56)</f>
        <v>0</v>
      </c>
    </row>
    <row r="57" spans="1:15" ht="12.75">
      <c r="A57" s="54" t="s">
        <v>77</v>
      </c>
      <c r="B57" s="62"/>
      <c r="C57" s="51">
        <v>75</v>
      </c>
      <c r="D57" s="13">
        <v>5</v>
      </c>
      <c r="E57" s="56">
        <v>14</v>
      </c>
      <c r="F57" s="41">
        <f>SUM(N57*L12)</f>
        <v>29.390625</v>
      </c>
      <c r="G57" s="67"/>
      <c r="H57" s="36">
        <f>SUM((((N57+M10)-L6)-L7)*L12)</f>
        <v>32.953125</v>
      </c>
      <c r="I57" s="36">
        <f>SUM(((((N57+M10)+M9)-L6)-L7)*L12)</f>
        <v>47.203125</v>
      </c>
      <c r="J57" s="70"/>
      <c r="K57" s="42">
        <f>SUM(N57*L11)</f>
        <v>28.153125</v>
      </c>
      <c r="L57" s="1">
        <f>SUM(((D57-H3)*C57)-O57)</f>
        <v>375</v>
      </c>
      <c r="M57" s="1">
        <f>SUM(((L57/E3)+M5)+L4)</f>
        <v>55.25</v>
      </c>
      <c r="N57" s="1">
        <f t="shared" si="0"/>
        <v>41.25</v>
      </c>
      <c r="O57" s="1">
        <f>SUM(I3*C57)</f>
        <v>0</v>
      </c>
    </row>
    <row r="58" spans="1:15" ht="12.75">
      <c r="A58" s="54" t="s">
        <v>78</v>
      </c>
      <c r="B58" s="62"/>
      <c r="C58" s="51">
        <v>60</v>
      </c>
      <c r="D58" s="13">
        <v>5</v>
      </c>
      <c r="E58" s="56">
        <v>14</v>
      </c>
      <c r="F58" s="41">
        <f>SUM(N58*L12)</f>
        <v>24.9375</v>
      </c>
      <c r="G58" s="67"/>
      <c r="H58" s="36">
        <f>SUM((((N58+M10)-L6)-L7)*L12)</f>
        <v>28.5</v>
      </c>
      <c r="I58" s="37">
        <f>SUM(((((N58+M10)+M9)-L6)-L7)*L12)</f>
        <v>42.75</v>
      </c>
      <c r="J58" s="70"/>
      <c r="K58" s="42">
        <f>SUM(N58*L11)</f>
        <v>23.8875</v>
      </c>
      <c r="L58" s="1">
        <f>SUM(((D58-H3)*C58)-O58)</f>
        <v>300</v>
      </c>
      <c r="M58" s="1">
        <f>SUM(((L58/E3)+M5)+L4)</f>
        <v>49</v>
      </c>
      <c r="N58" s="1">
        <f t="shared" si="0"/>
        <v>35</v>
      </c>
      <c r="O58" s="1">
        <f>SUM(I3*C58)</f>
        <v>0</v>
      </c>
    </row>
    <row r="59" spans="1:15" ht="12.75">
      <c r="A59" s="54" t="s">
        <v>79</v>
      </c>
      <c r="B59" s="62"/>
      <c r="C59" s="51">
        <v>75</v>
      </c>
      <c r="D59" s="13">
        <v>9</v>
      </c>
      <c r="E59" s="56">
        <v>14</v>
      </c>
      <c r="F59" s="41">
        <f>SUM(N59*L12)</f>
        <v>47.203125</v>
      </c>
      <c r="G59" s="67"/>
      <c r="H59" s="36">
        <f>SUM((((N59+M10)-L6)-L7)*L12)</f>
        <v>50.765625</v>
      </c>
      <c r="I59" s="37">
        <f>SUM(((((N59+M10)+M9)-L6)-L7)*L12)</f>
        <v>65.015625</v>
      </c>
      <c r="J59" s="70"/>
      <c r="K59" s="42">
        <f>SUM(N59*L11)</f>
        <v>45.215625</v>
      </c>
      <c r="L59" s="1">
        <f>SUM(((D59-H3)*C59)-O59)</f>
        <v>675</v>
      </c>
      <c r="M59" s="1">
        <f>SUM(((L59/E3)+M5)+L4)</f>
        <v>80.25</v>
      </c>
      <c r="N59" s="1">
        <f t="shared" si="0"/>
        <v>66.25</v>
      </c>
      <c r="O59" s="1">
        <f>SUM(I3*C59)</f>
        <v>0</v>
      </c>
    </row>
    <row r="60" spans="1:15" ht="12.75">
      <c r="A60" s="54" t="s">
        <v>80</v>
      </c>
      <c r="B60" s="62"/>
      <c r="C60" s="51">
        <v>60</v>
      </c>
      <c r="D60" s="13">
        <v>5</v>
      </c>
      <c r="E60" s="56">
        <v>14</v>
      </c>
      <c r="F60" s="41">
        <f>SUM(N60*L12)</f>
        <v>24.9375</v>
      </c>
      <c r="G60" s="67"/>
      <c r="H60" s="36">
        <f>SUM((((N60+M10)-L6)-L7)*L12)</f>
        <v>28.5</v>
      </c>
      <c r="I60" s="36">
        <f>SUM(((((N60+M10)+M9)-L6)-L7)*L12)</f>
        <v>42.75</v>
      </c>
      <c r="J60" s="70"/>
      <c r="K60" s="42">
        <f>SUM(N60*L11)</f>
        <v>23.8875</v>
      </c>
      <c r="L60" s="1">
        <f>SUM(((D60-H3)*C60)-O60)</f>
        <v>300</v>
      </c>
      <c r="M60" s="1">
        <f>SUM(((L60/E3)+M5)+L4)</f>
        <v>49</v>
      </c>
      <c r="N60" s="1">
        <f t="shared" si="0"/>
        <v>35</v>
      </c>
      <c r="O60" s="1">
        <f>SUM(I3*C60)</f>
        <v>0</v>
      </c>
    </row>
    <row r="61" spans="1:15" ht="12.75">
      <c r="A61" s="54" t="s">
        <v>87</v>
      </c>
      <c r="B61" s="62"/>
      <c r="C61" s="51">
        <v>20</v>
      </c>
      <c r="D61" s="13">
        <v>3</v>
      </c>
      <c r="E61" s="56">
        <v>6</v>
      </c>
      <c r="F61" s="41">
        <f>SUM(N61*L12)</f>
        <v>16.3875</v>
      </c>
      <c r="G61" s="67"/>
      <c r="H61" s="37">
        <f>SUM((((N61+M10)-L6)-L7)*L12)</f>
        <v>19.95</v>
      </c>
      <c r="I61" s="36">
        <f>SUM(((((N61+M10)+M9)-L6)-L7)*L12)</f>
        <v>34.2</v>
      </c>
      <c r="J61" s="70"/>
      <c r="K61" s="42">
        <f>SUM(N61*L11)</f>
        <v>15.6975</v>
      </c>
      <c r="L61" s="1">
        <f>SUM(((D61-H3)*C61)-O61)</f>
        <v>60</v>
      </c>
      <c r="M61" s="1">
        <f>SUM(((L61/E3)+M5)+L4)</f>
        <v>29</v>
      </c>
      <c r="N61" s="1">
        <f t="shared" si="0"/>
        <v>23</v>
      </c>
      <c r="O61" s="1">
        <f>SUM(I3*C61)</f>
        <v>0</v>
      </c>
    </row>
    <row r="62" spans="1:15" ht="12.75">
      <c r="A62" s="54" t="s">
        <v>86</v>
      </c>
      <c r="B62" s="62"/>
      <c r="C62" s="51">
        <v>25</v>
      </c>
      <c r="D62" s="13">
        <v>3</v>
      </c>
      <c r="E62" s="56">
        <v>12</v>
      </c>
      <c r="F62" s="41">
        <f>SUM(N62*L12)</f>
        <v>13.003125</v>
      </c>
      <c r="G62" s="67"/>
      <c r="H62" s="36">
        <f>SUM((((N62+M10)-L6)-L7)*L12)</f>
        <v>16.565625</v>
      </c>
      <c r="I62" s="36">
        <f>SUM(((((N62+M10)+M9)-L6)-L7)*L12)</f>
        <v>30.815625</v>
      </c>
      <c r="J62" s="70"/>
      <c r="K62" s="42">
        <f>SUM(N62*L11)</f>
        <v>12.455625</v>
      </c>
      <c r="L62" s="1">
        <f>SUM(((D62-H3)*C62)-O62)</f>
        <v>75</v>
      </c>
      <c r="M62" s="1">
        <f>SUM(((L62/E3)+M5)+L4)</f>
        <v>30.25</v>
      </c>
      <c r="N62" s="1">
        <f t="shared" si="0"/>
        <v>18.25</v>
      </c>
      <c r="O62" s="1">
        <f>SUM(I3*C62)</f>
        <v>0</v>
      </c>
    </row>
    <row r="63" spans="1:15" ht="12.75">
      <c r="A63" s="54" t="s">
        <v>81</v>
      </c>
      <c r="B63" s="62"/>
      <c r="C63" s="51">
        <v>30</v>
      </c>
      <c r="D63" s="13">
        <v>3</v>
      </c>
      <c r="E63" s="56">
        <v>8</v>
      </c>
      <c r="F63" s="41">
        <f>SUM(N63*L12)</f>
        <v>16.743750000000002</v>
      </c>
      <c r="G63" s="67"/>
      <c r="H63" s="36">
        <f>SUM((((N63+M10)-L6)-L7)*L12)</f>
        <v>20.306250000000002</v>
      </c>
      <c r="I63" s="36">
        <f>SUM(((((N63+M10)+M9)-L6)-L7)*L12)</f>
        <v>34.55625</v>
      </c>
      <c r="J63" s="70"/>
      <c r="K63" s="42">
        <f>SUM(N63*L11)</f>
        <v>16.03875</v>
      </c>
      <c r="L63" s="1">
        <f>SUM(((D63-H3)*C63)-O63)</f>
        <v>90</v>
      </c>
      <c r="M63" s="1">
        <f>SUM(((L63/E3)+M5)+L4)</f>
        <v>31.5</v>
      </c>
      <c r="N63" s="1">
        <f t="shared" si="0"/>
        <v>23.5</v>
      </c>
      <c r="O63" s="1">
        <f>SUM(I3*C63)</f>
        <v>0</v>
      </c>
    </row>
    <row r="64" spans="1:15" ht="12.75">
      <c r="A64" s="54" t="s">
        <v>82</v>
      </c>
      <c r="B64" s="62"/>
      <c r="C64" s="51">
        <v>250</v>
      </c>
      <c r="D64" s="13">
        <v>10</v>
      </c>
      <c r="E64" s="56">
        <v>24</v>
      </c>
      <c r="F64" s="41">
        <f>SUM(N64*L12)</f>
        <v>148.4375</v>
      </c>
      <c r="G64" s="67"/>
      <c r="H64" s="37">
        <f>SUM((((N64+M10)-L6)-L7)*L12)</f>
        <v>152</v>
      </c>
      <c r="I64" s="37">
        <f>SUM(((((N64+M10)+M9)-L6)-L7)*L12)</f>
        <v>166.25</v>
      </c>
      <c r="J64" s="70"/>
      <c r="K64" s="42">
        <f>SUM(N64*L11)</f>
        <v>142.1875</v>
      </c>
      <c r="L64" s="1">
        <f>SUM(((D64-H3)*C64)-O64)</f>
        <v>2500</v>
      </c>
      <c r="M64" s="1">
        <f>SUM(((L64/E3)+M5)+L4)</f>
        <v>232.33333333333334</v>
      </c>
      <c r="N64" s="1">
        <f t="shared" si="0"/>
        <v>208.33333333333334</v>
      </c>
      <c r="O64" s="1">
        <f>SUM(I3*C64)</f>
        <v>0</v>
      </c>
    </row>
    <row r="65" spans="1:15" ht="12.75">
      <c r="A65" s="54" t="s">
        <v>83</v>
      </c>
      <c r="B65" s="62"/>
      <c r="C65" s="51">
        <v>50</v>
      </c>
      <c r="D65" s="13">
        <v>7</v>
      </c>
      <c r="E65" s="56">
        <v>12</v>
      </c>
      <c r="F65" s="41">
        <f>SUM(N65*L12)</f>
        <v>29.331250000000004</v>
      </c>
      <c r="G65" s="67"/>
      <c r="H65" s="37">
        <f>SUM((((N65+M10)-L6)-L7)*L12)</f>
        <v>32.893750000000004</v>
      </c>
      <c r="I65" s="37">
        <f>SUM(((((N65+M10)+M9)-L6)-L7)*L12)</f>
        <v>47.143750000000004</v>
      </c>
      <c r="J65" s="70"/>
      <c r="K65" s="42">
        <f>SUM(N65*L11)</f>
        <v>28.09625</v>
      </c>
      <c r="L65" s="1">
        <f>SUM(((D65-H3)*C65)-O65)</f>
        <v>350</v>
      </c>
      <c r="M65" s="1">
        <f>SUM(((L65/E3)+M5)+L4)</f>
        <v>53.16666666666667</v>
      </c>
      <c r="N65" s="1">
        <f t="shared" si="0"/>
        <v>41.16666666666667</v>
      </c>
      <c r="O65" s="1">
        <f>SUM(I3*C65)</f>
        <v>0</v>
      </c>
    </row>
    <row r="66" spans="1:15" ht="12.75">
      <c r="A66" s="54" t="s">
        <v>84</v>
      </c>
      <c r="B66" s="62"/>
      <c r="C66" s="51">
        <v>125</v>
      </c>
      <c r="D66" s="13">
        <v>10</v>
      </c>
      <c r="E66" s="56">
        <v>16</v>
      </c>
      <c r="F66" s="41">
        <f>SUM(N66*L12)</f>
        <v>79.91875000000002</v>
      </c>
      <c r="G66" s="67"/>
      <c r="H66" s="37">
        <f>SUM((((N66+M10)-L6)-L7)*L12)</f>
        <v>83.48125000000002</v>
      </c>
      <c r="I66" s="37">
        <f>SUM(((((N66+M10)+M9)-L6)-L7)*L12)</f>
        <v>97.73125000000002</v>
      </c>
      <c r="J66" s="70"/>
      <c r="K66" s="42">
        <f>SUM(N66*L11)</f>
        <v>76.55375000000001</v>
      </c>
      <c r="L66" s="1">
        <f>SUM(((D66-H3)*C66)-O66)</f>
        <v>1250</v>
      </c>
      <c r="M66" s="1">
        <f>SUM(((L66/E3)+M5)+L4)</f>
        <v>128.16666666666669</v>
      </c>
      <c r="N66" s="1">
        <f t="shared" si="0"/>
        <v>112.16666666666669</v>
      </c>
      <c r="O66" s="1">
        <f>SUM(I3*C66)</f>
        <v>0</v>
      </c>
    </row>
    <row r="67" spans="1:15" ht="13.5" thickBot="1">
      <c r="A67" s="55" t="s">
        <v>85</v>
      </c>
      <c r="B67" s="62"/>
      <c r="C67" s="57">
        <v>30</v>
      </c>
      <c r="D67" s="53">
        <v>6.5</v>
      </c>
      <c r="E67" s="58">
        <v>16</v>
      </c>
      <c r="F67" s="43">
        <f>SUM(N67*L12)</f>
        <v>17.278125</v>
      </c>
      <c r="G67" s="68"/>
      <c r="H67" s="44">
        <f>SUM((((N67+M10)-L6)-L7)*L12)</f>
        <v>20.840625</v>
      </c>
      <c r="I67" s="44">
        <f>SUM(((((N67+M10)+M9)-L6)-L7)*L12)</f>
        <v>35.090625</v>
      </c>
      <c r="J67" s="71"/>
      <c r="K67" s="45">
        <f>SUM(N67*L11)</f>
        <v>16.550625</v>
      </c>
      <c r="L67" s="1">
        <f>SUM(((D67-H3)*C67)-O67)</f>
        <v>195</v>
      </c>
      <c r="M67" s="1">
        <f>SUM(((L67/E3)+M5)+L4)</f>
        <v>40.25</v>
      </c>
      <c r="N67" s="1">
        <f t="shared" si="0"/>
        <v>24.25</v>
      </c>
      <c r="O67" s="1">
        <f>SUM(I3*C67)</f>
        <v>0</v>
      </c>
    </row>
    <row r="68" spans="1:11" ht="13.5" thickBot="1">
      <c r="A68" s="52"/>
      <c r="B68" s="53"/>
      <c r="C68" s="53"/>
      <c r="D68" s="53"/>
      <c r="E68" s="53"/>
      <c r="F68" s="34"/>
      <c r="G68" s="34"/>
      <c r="H68" s="34"/>
      <c r="I68" s="34"/>
      <c r="J68" s="72"/>
      <c r="K68" s="35"/>
    </row>
    <row r="69" ht="12.75">
      <c r="J69" s="31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Sherwood</dc:creator>
  <cp:keywords/>
  <dc:description/>
  <cp:lastModifiedBy>Clive Sherwood</cp:lastModifiedBy>
  <cp:lastPrinted>2004-04-23T21:23:16Z</cp:lastPrinted>
  <dcterms:created xsi:type="dcterms:W3CDTF">2004-04-22T23:32:20Z</dcterms:created>
  <dcterms:modified xsi:type="dcterms:W3CDTF">2013-09-30T17:22:27Z</dcterms:modified>
  <cp:category/>
  <cp:version/>
  <cp:contentType/>
  <cp:contentStatus/>
</cp:coreProperties>
</file>