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503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<sst xmlns="http://schemas.openxmlformats.org/spreadsheetml/2006/main" count="169" uniqueCount="75">
  <si>
    <t>Level</t>
  </si>
  <si>
    <t>Magic</t>
  </si>
  <si>
    <t>Strength</t>
  </si>
  <si>
    <t>Dexterity</t>
  </si>
  <si>
    <t>Specialized</t>
  </si>
  <si>
    <t>Intelligence</t>
  </si>
  <si>
    <t>Class</t>
  </si>
  <si>
    <t>3 if fighter</t>
  </si>
  <si>
    <t>3 if Bard</t>
  </si>
  <si>
    <t>2.5 if thief</t>
  </si>
  <si>
    <t>2 if mage</t>
  </si>
  <si>
    <t>3 if war priest</t>
  </si>
  <si>
    <t>2 if peace priest</t>
  </si>
  <si>
    <t>2.5 if other priest</t>
  </si>
  <si>
    <t>Weapon</t>
  </si>
  <si>
    <t>Name</t>
  </si>
  <si>
    <t>Aklys</t>
  </si>
  <si>
    <t>Atlatl</t>
  </si>
  <si>
    <t>Axe, Hand</t>
  </si>
  <si>
    <t>Blowgun Needle</t>
  </si>
  <si>
    <t>Bow, Composite, Long</t>
  </si>
  <si>
    <t>Bow, Composite, Short</t>
  </si>
  <si>
    <t>Bow, Long</t>
  </si>
  <si>
    <t>Bow, Short</t>
  </si>
  <si>
    <t>Club</t>
  </si>
  <si>
    <t>Crossbow, Hand</t>
  </si>
  <si>
    <t>Crossbow, Heavy</t>
  </si>
  <si>
    <t>Crossbow Light</t>
  </si>
  <si>
    <t>Dagger</t>
  </si>
  <si>
    <t>Dart</t>
  </si>
  <si>
    <t>Harpoon</t>
  </si>
  <si>
    <t>Javelin</t>
  </si>
  <si>
    <t>Knife</t>
  </si>
  <si>
    <t>Lasso</t>
  </si>
  <si>
    <t>Sling</t>
  </si>
  <si>
    <t>Spear</t>
  </si>
  <si>
    <t>Staff Sling</t>
  </si>
  <si>
    <t>BRP</t>
  </si>
  <si>
    <t>Prime</t>
  </si>
  <si>
    <t>Statistic</t>
  </si>
  <si>
    <t>Secondary</t>
  </si>
  <si>
    <t>Hammer</t>
  </si>
  <si>
    <t>Trident</t>
  </si>
  <si>
    <t>STR/DEX</t>
  </si>
  <si>
    <t>DEX/INT</t>
  </si>
  <si>
    <t>STR</t>
  </si>
  <si>
    <t>DEX</t>
  </si>
  <si>
    <t>~</t>
  </si>
  <si>
    <t>Arquebus</t>
  </si>
  <si>
    <t>MISSILE</t>
  </si>
  <si>
    <t>BAS</t>
  </si>
  <si>
    <t>BLESS</t>
  </si>
  <si>
    <t xml:space="preserve"> </t>
  </si>
  <si>
    <t>Fighter</t>
  </si>
  <si>
    <t>Bard</t>
  </si>
  <si>
    <t>Thief</t>
  </si>
  <si>
    <t>Mage</t>
  </si>
  <si>
    <t>of War</t>
  </si>
  <si>
    <t>of Peace</t>
  </si>
  <si>
    <t>Other</t>
  </si>
  <si>
    <t>Priests</t>
  </si>
  <si>
    <t>INT</t>
  </si>
  <si>
    <t>COMBINE</t>
  </si>
  <si>
    <t>OPPORTUNITY</t>
  </si>
  <si>
    <t>2D4</t>
  </si>
  <si>
    <t>2D6</t>
  </si>
  <si>
    <t>1D4+2</t>
  </si>
  <si>
    <t>2D4+1</t>
  </si>
  <si>
    <t>1D3</t>
  </si>
  <si>
    <t>1D3+2</t>
  </si>
  <si>
    <t>1D3+1</t>
  </si>
  <si>
    <t>2D6+1</t>
  </si>
  <si>
    <t>4D6</t>
  </si>
  <si>
    <t>3D6</t>
  </si>
  <si>
    <t>2D4+2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</si>
</sst>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" fontId="0" fillId="0" borderId="14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left" vertical="center"/>
    </xf>
    <xf numFmtId="1" fontId="0" fillId="0" borderId="21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" fontId="0" fillId="35" borderId="20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pane xSplit="6" ySplit="12" topLeftCell="G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R3" sqref="R3"/>
    </sheetView>
  </sheetViews>
  <sheetFormatPr defaultColWidth="9.140625" defaultRowHeight="12.75" customHeight="1"/>
  <cols>
    <col min="1" max="1" width="9.140625" style="5" customWidth="1"/>
    <col min="2" max="2" width="19.7109375" style="5" customWidth="1"/>
    <col min="3" max="3" width="13.7109375" style="5" customWidth="1"/>
    <col min="4" max="4" width="6.7109375" style="1" customWidth="1"/>
    <col min="5" max="5" width="14.7109375" style="1" customWidth="1"/>
    <col min="6" max="6" width="9.7109375" style="1" customWidth="1"/>
    <col min="7" max="7" width="1.7109375" style="8" customWidth="1"/>
    <col min="8" max="9" width="7.7109375" style="1" customWidth="1"/>
    <col min="10" max="10" width="1.7109375" style="1" customWidth="1"/>
    <col min="11" max="12" width="7.7109375" style="27" customWidth="1"/>
    <col min="13" max="13" width="1.7109375" style="27" customWidth="1"/>
    <col min="14" max="15" width="7.7109375" style="27" customWidth="1"/>
    <col min="16" max="16" width="1.7109375" style="27" customWidth="1"/>
    <col min="17" max="18" width="7.7109375" style="27" customWidth="1"/>
    <col min="19" max="19" width="1.7109375" style="27" customWidth="1"/>
    <col min="20" max="21" width="7.7109375" style="27" customWidth="1"/>
    <col min="22" max="22" width="1.7109375" style="27" customWidth="1"/>
    <col min="23" max="24" width="7.7109375" style="27" customWidth="1"/>
    <col min="25" max="25" width="1.7109375" style="27" customWidth="1"/>
    <col min="26" max="27" width="7.7109375" style="27" customWidth="1"/>
    <col min="28" max="16384" width="9.140625" style="5" customWidth="1"/>
  </cols>
  <sheetData>
    <row r="1" spans="2:10" ht="12.75" customHeight="1" thickBot="1">
      <c r="B1" s="27">
        <f>SUM(B2-0.03)</f>
        <v>0.7324999999999999</v>
      </c>
      <c r="C1" s="1" t="s">
        <v>0</v>
      </c>
      <c r="D1" s="3">
        <v>6</v>
      </c>
      <c r="E1" s="4" t="s">
        <v>7</v>
      </c>
      <c r="F1" s="24">
        <v>0</v>
      </c>
      <c r="H1" s="27"/>
      <c r="I1" s="27"/>
      <c r="J1" s="27"/>
    </row>
    <row r="2" spans="2:10" ht="12.75" customHeight="1" thickBot="1">
      <c r="B2" s="27">
        <f>SUM(1-(E9/C9))</f>
        <v>0.7625</v>
      </c>
      <c r="C2" s="1" t="s">
        <v>1</v>
      </c>
      <c r="D2" s="3">
        <v>0</v>
      </c>
      <c r="E2" s="7" t="s">
        <v>8</v>
      </c>
      <c r="F2" s="61">
        <v>5</v>
      </c>
      <c r="H2" s="27"/>
      <c r="I2" s="27"/>
      <c r="J2" s="27"/>
    </row>
    <row r="3" spans="2:16" ht="12.75" customHeight="1" thickBot="1">
      <c r="B3" s="27"/>
      <c r="C3" s="1" t="s">
        <v>2</v>
      </c>
      <c r="D3" s="3">
        <v>12</v>
      </c>
      <c r="E3" s="9" t="s">
        <v>9</v>
      </c>
      <c r="F3" s="23">
        <v>10</v>
      </c>
      <c r="H3" s="27"/>
      <c r="I3" s="28"/>
      <c r="J3" s="28"/>
      <c r="K3" s="28"/>
      <c r="L3" s="28"/>
      <c r="M3" s="28"/>
      <c r="P3" s="27" t="s">
        <v>52</v>
      </c>
    </row>
    <row r="4" spans="1:16" ht="12.75" customHeight="1" thickBot="1">
      <c r="A4" s="5" t="s">
        <v>46</v>
      </c>
      <c r="B4" s="27">
        <f>SUM((D4/2)-5)</f>
        <v>4</v>
      </c>
      <c r="C4" s="2" t="s">
        <v>3</v>
      </c>
      <c r="D4" s="22">
        <v>18</v>
      </c>
      <c r="E4" s="7" t="s">
        <v>10</v>
      </c>
      <c r="F4" s="25">
        <v>20</v>
      </c>
      <c r="H4" s="27">
        <f>SUM((D3/2)-5)</f>
        <v>1</v>
      </c>
      <c r="I4" s="28" t="s">
        <v>45</v>
      </c>
      <c r="J4" s="28"/>
      <c r="K4" s="28"/>
      <c r="L4" s="28"/>
      <c r="M4" s="28"/>
      <c r="N4" s="28"/>
      <c r="O4" s="28"/>
      <c r="P4" s="27" t="s">
        <v>52</v>
      </c>
    </row>
    <row r="5" spans="1:15" ht="12.75" customHeight="1" thickBot="1">
      <c r="A5" s="5" t="s">
        <v>45</v>
      </c>
      <c r="B5" s="27">
        <f>SUM(((D3/2)-5)*0.8)</f>
        <v>0.8</v>
      </c>
      <c r="C5" s="2" t="s">
        <v>4</v>
      </c>
      <c r="D5" s="22">
        <v>0</v>
      </c>
      <c r="E5" s="9" t="s">
        <v>11</v>
      </c>
      <c r="F5" s="23">
        <v>5</v>
      </c>
      <c r="H5" s="27">
        <f>SUM((D4/2-5)*0.8)</f>
        <v>3.2</v>
      </c>
      <c r="I5" s="28" t="s">
        <v>46</v>
      </c>
      <c r="J5" s="28"/>
      <c r="K5" s="28"/>
      <c r="L5" s="28"/>
      <c r="M5" s="28"/>
      <c r="N5" s="28"/>
      <c r="O5" s="28"/>
    </row>
    <row r="6" spans="2:15" ht="12.75" customHeight="1" thickBot="1">
      <c r="B6" s="27">
        <f>SUM(B4+B5)</f>
        <v>4.8</v>
      </c>
      <c r="C6" s="2" t="s">
        <v>5</v>
      </c>
      <c r="D6" s="22">
        <v>18</v>
      </c>
      <c r="E6" s="7" t="s">
        <v>12</v>
      </c>
      <c r="F6" s="25">
        <v>15</v>
      </c>
      <c r="H6" s="33">
        <f>SUM(H4+H5)</f>
        <v>4.2</v>
      </c>
      <c r="I6" s="28"/>
      <c r="J6" s="28"/>
      <c r="K6" s="28"/>
      <c r="L6" s="28"/>
      <c r="M6" s="28"/>
      <c r="N6" s="28"/>
      <c r="O6" s="28"/>
    </row>
    <row r="7" spans="1:26" ht="12.75" customHeight="1" thickBot="1">
      <c r="A7" s="5" t="s">
        <v>61</v>
      </c>
      <c r="B7" s="27">
        <f>SUM(((D6/2)-5)*0.8)</f>
        <v>3.2</v>
      </c>
      <c r="C7" s="1" t="s">
        <v>6</v>
      </c>
      <c r="D7" s="7">
        <v>2.5</v>
      </c>
      <c r="E7" s="10" t="s">
        <v>13</v>
      </c>
      <c r="F7" s="26">
        <v>10</v>
      </c>
      <c r="H7" s="27"/>
      <c r="I7" s="28"/>
      <c r="J7" s="28"/>
      <c r="K7" s="28">
        <f>SUM(F2/2)</f>
        <v>2.5</v>
      </c>
      <c r="L7" s="28"/>
      <c r="M7" s="28"/>
      <c r="N7" s="28">
        <f>SUM(F3/2)</f>
        <v>5</v>
      </c>
      <c r="O7" s="28"/>
      <c r="Q7" s="27">
        <f>SUM(F4/2)</f>
        <v>10</v>
      </c>
      <c r="T7" s="27">
        <f>SUM(F5/2)</f>
        <v>2.5</v>
      </c>
      <c r="W7" s="27">
        <f>SUM(F6/2)</f>
        <v>7.5</v>
      </c>
      <c r="Z7" s="27">
        <f>SUM(F7/2)</f>
        <v>5</v>
      </c>
    </row>
    <row r="8" spans="1:10" ht="12.75" customHeight="1" thickBot="1">
      <c r="A8" s="5" t="s">
        <v>62</v>
      </c>
      <c r="B8" s="56">
        <f>SUM((((B4+B5)+H4)+H5)/2)</f>
        <v>4.5</v>
      </c>
      <c r="C8" s="1"/>
      <c r="F8" s="6"/>
      <c r="H8" s="2"/>
      <c r="I8" s="2"/>
      <c r="J8" s="2"/>
    </row>
    <row r="9" spans="3:10" ht="12.75" customHeight="1" thickBot="1">
      <c r="C9" s="1">
        <v>100</v>
      </c>
      <c r="D9" s="1">
        <f>SUM((D6-11)/2)</f>
        <v>3.5</v>
      </c>
      <c r="E9" s="1">
        <f>SUM((((D9+D1)+D2)+D5)*D7)</f>
        <v>23.75</v>
      </c>
      <c r="F9" s="1">
        <f>SUM(D1*D7)</f>
        <v>15</v>
      </c>
      <c r="H9" s="2"/>
      <c r="I9" s="2"/>
      <c r="J9" s="2"/>
    </row>
    <row r="10" spans="3:27" ht="12.75" customHeight="1" thickBot="1">
      <c r="C10" s="1"/>
      <c r="H10" s="31" t="s">
        <v>53</v>
      </c>
      <c r="I10" s="32" t="s">
        <v>53</v>
      </c>
      <c r="J10" s="57"/>
      <c r="K10" s="34" t="s">
        <v>54</v>
      </c>
      <c r="L10" s="35" t="s">
        <v>54</v>
      </c>
      <c r="M10" s="47"/>
      <c r="N10" s="34" t="s">
        <v>55</v>
      </c>
      <c r="O10" s="35" t="s">
        <v>55</v>
      </c>
      <c r="P10" s="47"/>
      <c r="Q10" s="34" t="s">
        <v>56</v>
      </c>
      <c r="R10" s="35" t="s">
        <v>56</v>
      </c>
      <c r="S10" s="58"/>
      <c r="T10" s="54" t="s">
        <v>60</v>
      </c>
      <c r="U10" s="55" t="s">
        <v>57</v>
      </c>
      <c r="V10" s="58"/>
      <c r="W10" s="54" t="s">
        <v>60</v>
      </c>
      <c r="X10" s="55" t="s">
        <v>58</v>
      </c>
      <c r="Y10" s="58"/>
      <c r="Z10" s="54" t="s">
        <v>59</v>
      </c>
      <c r="AA10" s="55" t="s">
        <v>60</v>
      </c>
    </row>
    <row r="11" spans="2:27" ht="12.75" customHeight="1" thickBot="1">
      <c r="B11" s="11" t="s">
        <v>14</v>
      </c>
      <c r="C11" s="44" t="s">
        <v>49</v>
      </c>
      <c r="D11" s="40"/>
      <c r="E11" s="14" t="s">
        <v>38</v>
      </c>
      <c r="F11" s="13" t="s">
        <v>40</v>
      </c>
      <c r="H11" s="17" t="s">
        <v>49</v>
      </c>
      <c r="I11" s="19" t="s">
        <v>51</v>
      </c>
      <c r="J11" s="18"/>
      <c r="K11" s="36" t="s">
        <v>49</v>
      </c>
      <c r="L11" s="37" t="s">
        <v>51</v>
      </c>
      <c r="M11" s="28"/>
      <c r="N11" s="36" t="s">
        <v>49</v>
      </c>
      <c r="O11" s="37" t="s">
        <v>51</v>
      </c>
      <c r="P11" s="49"/>
      <c r="Q11" s="36" t="s">
        <v>49</v>
      </c>
      <c r="R11" s="37" t="s">
        <v>51</v>
      </c>
      <c r="S11" s="49"/>
      <c r="T11" s="36" t="s">
        <v>49</v>
      </c>
      <c r="U11" s="37" t="s">
        <v>51</v>
      </c>
      <c r="V11" s="49"/>
      <c r="W11" s="36" t="s">
        <v>49</v>
      </c>
      <c r="X11" s="37" t="s">
        <v>51</v>
      </c>
      <c r="Y11" s="49"/>
      <c r="Z11" s="36" t="s">
        <v>49</v>
      </c>
      <c r="AA11" s="37" t="s">
        <v>51</v>
      </c>
    </row>
    <row r="12" spans="2:27" ht="12.75" customHeight="1" thickBot="1">
      <c r="B12" s="12" t="s">
        <v>15</v>
      </c>
      <c r="C12" s="46" t="s">
        <v>63</v>
      </c>
      <c r="D12" s="41" t="s">
        <v>37</v>
      </c>
      <c r="E12" s="15" t="s">
        <v>39</v>
      </c>
      <c r="F12" s="12" t="s">
        <v>39</v>
      </c>
      <c r="H12" s="20" t="s">
        <v>50</v>
      </c>
      <c r="I12" s="21" t="s">
        <v>50</v>
      </c>
      <c r="J12" s="59"/>
      <c r="K12" s="38" t="s">
        <v>50</v>
      </c>
      <c r="L12" s="39" t="s">
        <v>50</v>
      </c>
      <c r="M12" s="48"/>
      <c r="N12" s="38" t="s">
        <v>50</v>
      </c>
      <c r="O12" s="39" t="s">
        <v>50</v>
      </c>
      <c r="P12" s="60"/>
      <c r="Q12" s="38" t="s">
        <v>50</v>
      </c>
      <c r="R12" s="39" t="s">
        <v>50</v>
      </c>
      <c r="S12" s="60"/>
      <c r="T12" s="38" t="s">
        <v>50</v>
      </c>
      <c r="U12" s="39" t="s">
        <v>50</v>
      </c>
      <c r="V12" s="60"/>
      <c r="W12" s="38" t="s">
        <v>50</v>
      </c>
      <c r="X12" s="39" t="s">
        <v>50</v>
      </c>
      <c r="Y12" s="60"/>
      <c r="Z12" s="38" t="s">
        <v>50</v>
      </c>
      <c r="AA12" s="39" t="s">
        <v>50</v>
      </c>
    </row>
    <row r="13" spans="2:27" ht="12.75" customHeight="1">
      <c r="B13" s="16" t="s">
        <v>16</v>
      </c>
      <c r="C13" s="45" t="s">
        <v>64</v>
      </c>
      <c r="D13" s="42">
        <v>45</v>
      </c>
      <c r="E13" s="29" t="s">
        <v>43</v>
      </c>
      <c r="F13" s="29" t="s">
        <v>47</v>
      </c>
      <c r="H13" s="17">
        <f>SUM((D13-B8)*B2)</f>
        <v>30.881249999999998</v>
      </c>
      <c r="I13" s="19">
        <f>SUM((D13-B8)*B1)</f>
        <v>29.666249999999998</v>
      </c>
      <c r="J13" s="18"/>
      <c r="K13" s="17">
        <f>SUM(((D13-B8)+K7)*B2)</f>
        <v>32.7875</v>
      </c>
      <c r="L13" s="19">
        <f>SUM(((D13-B8)+K7)*B1)</f>
        <v>31.497499999999995</v>
      </c>
      <c r="M13" s="18"/>
      <c r="N13" s="50">
        <f>SUM(((D13-B8)+N7)*B2)</f>
        <v>34.69375</v>
      </c>
      <c r="O13" s="51">
        <f>SUM(((D13-B8)+N7)*B1)</f>
        <v>33.32875</v>
      </c>
      <c r="P13" s="2"/>
      <c r="Q13" s="50">
        <f>SUM(((D13-B8)+Q7)*B2)</f>
        <v>38.506249999999994</v>
      </c>
      <c r="R13" s="51">
        <f>SUM(((D13-B8)+Q7)*B1)</f>
        <v>36.991249999999994</v>
      </c>
      <c r="S13" s="2"/>
      <c r="T13" s="50">
        <f>SUM(((D13-B8)+T7)*B2)</f>
        <v>32.7875</v>
      </c>
      <c r="U13" s="51">
        <f>SUM(((D13-B8)+T7)*B1)</f>
        <v>31.497499999999995</v>
      </c>
      <c r="V13" s="2"/>
      <c r="W13" s="50">
        <f>SUM(((D13-B8)+W7)*B2)</f>
        <v>36.599999999999994</v>
      </c>
      <c r="X13" s="51">
        <f>SUM(((D13-B8)+W7)*B1)</f>
        <v>35.16</v>
      </c>
      <c r="Y13" s="2"/>
      <c r="Z13" s="50">
        <f>SUM(((D13-B8)+Z7)*B2)</f>
        <v>34.69375</v>
      </c>
      <c r="AA13" s="51">
        <f>SUM(((D13-B8)+Z7)*B1)</f>
        <v>33.32875</v>
      </c>
    </row>
    <row r="14" spans="2:27" ht="12.75" customHeight="1">
      <c r="B14" s="16" t="s">
        <v>48</v>
      </c>
      <c r="C14" s="45" t="s">
        <v>65</v>
      </c>
      <c r="D14" s="42">
        <v>120</v>
      </c>
      <c r="E14" s="29" t="s">
        <v>46</v>
      </c>
      <c r="F14" s="29" t="s">
        <v>45</v>
      </c>
      <c r="H14" s="17">
        <f>SUM((D14-B6)*B2)</f>
        <v>87.84</v>
      </c>
      <c r="I14" s="19">
        <f>SUM((D14-B6)*B1)</f>
        <v>84.384</v>
      </c>
      <c r="J14" s="18"/>
      <c r="K14" s="17">
        <f>SUM(((D14-B6)+K7)*B2)</f>
        <v>89.74625</v>
      </c>
      <c r="L14" s="19">
        <f>SUM(((D14-B6)+K7)*B1)</f>
        <v>86.21525</v>
      </c>
      <c r="M14" s="18"/>
      <c r="N14" s="50">
        <f>SUM(((D14-B6)+N7)*B2)</f>
        <v>91.6525</v>
      </c>
      <c r="O14" s="51">
        <f>SUM(((D14-B6)+N7)*B1)</f>
        <v>88.0465</v>
      </c>
      <c r="P14" s="2"/>
      <c r="Q14" s="50">
        <f>SUM(((D14-B6)+Q7)*B2)</f>
        <v>95.465</v>
      </c>
      <c r="R14" s="51">
        <f>SUM(((D14-B6)+Q7)*B1)</f>
        <v>91.70899999999999</v>
      </c>
      <c r="S14" s="2"/>
      <c r="T14" s="50">
        <f>SUM(((D14-B6)+T7)*B2)</f>
        <v>89.74625</v>
      </c>
      <c r="U14" s="51">
        <f>SUM(((D14-B6)+T7)*B1)</f>
        <v>86.21525</v>
      </c>
      <c r="V14" s="2"/>
      <c r="W14" s="50">
        <f>SUM(((D14-B6)+W7)*B2)</f>
        <v>93.55875</v>
      </c>
      <c r="X14" s="51">
        <f>SUM(((D14-B6)+W7)*B1)</f>
        <v>89.87774999999999</v>
      </c>
      <c r="Y14" s="2"/>
      <c r="Z14" s="50">
        <f>SUM(((D14-B6)+Z7)*B2)</f>
        <v>91.6525</v>
      </c>
      <c r="AA14" s="51">
        <f>SUM(((D14-B6)+Z7)*B1)</f>
        <v>88.0465</v>
      </c>
    </row>
    <row r="15" spans="2:27" ht="12.75" customHeight="1">
      <c r="B15" s="16" t="s">
        <v>17</v>
      </c>
      <c r="C15" s="45" t="s">
        <v>65</v>
      </c>
      <c r="D15" s="42">
        <v>40</v>
      </c>
      <c r="E15" s="29" t="s">
        <v>43</v>
      </c>
      <c r="F15" s="29" t="s">
        <v>47</v>
      </c>
      <c r="H15" s="17">
        <f>SUM((D15-B8)*B2)</f>
        <v>27.068749999999998</v>
      </c>
      <c r="I15" s="19">
        <f>SUM((D15-B8)*B1)</f>
        <v>26.003749999999997</v>
      </c>
      <c r="J15" s="18"/>
      <c r="K15" s="17">
        <f>SUM(((D15-B8)+K7)*B2)</f>
        <v>28.974999999999998</v>
      </c>
      <c r="L15" s="19">
        <f>SUM(((D15-B8)+K7)*B1)</f>
        <v>27.834999999999997</v>
      </c>
      <c r="M15" s="18"/>
      <c r="N15" s="50">
        <f>SUM(((D15-B8)+N7)*B2)</f>
        <v>30.881249999999998</v>
      </c>
      <c r="O15" s="51">
        <f>SUM(((D15-B8)+N7)*B1)</f>
        <v>29.666249999999998</v>
      </c>
      <c r="P15" s="2"/>
      <c r="Q15" s="50">
        <f>SUM(((D15-B8)+Q7)*B2)</f>
        <v>34.69375</v>
      </c>
      <c r="R15" s="51">
        <f>SUM(((D15-B8)+Q7)*B1)</f>
        <v>33.32875</v>
      </c>
      <c r="S15" s="2"/>
      <c r="T15" s="50">
        <f>SUM(((D15-B8)+T7)*B2)</f>
        <v>28.974999999999998</v>
      </c>
      <c r="U15" s="51">
        <f>SUM(((D15-B8)+T7)*B1)</f>
        <v>27.834999999999997</v>
      </c>
      <c r="V15" s="2"/>
      <c r="W15" s="50">
        <f>SUM(((D15-B8)+W7)*B2)</f>
        <v>32.7875</v>
      </c>
      <c r="X15" s="51">
        <f>SUM(((D15-B8)+W7)*B1)</f>
        <v>31.497499999999995</v>
      </c>
      <c r="Y15" s="2"/>
      <c r="Z15" s="50">
        <f>SUM(((D15-B8)+Z7)*B2)</f>
        <v>30.881249999999998</v>
      </c>
      <c r="AA15" s="51">
        <f>SUM(((D15-B8)+Z7)*B1)</f>
        <v>29.666249999999998</v>
      </c>
    </row>
    <row r="16" spans="2:27" ht="12.75" customHeight="1">
      <c r="B16" s="16" t="s">
        <v>18</v>
      </c>
      <c r="C16" s="45" t="s">
        <v>64</v>
      </c>
      <c r="D16" s="42">
        <v>24</v>
      </c>
      <c r="E16" s="29" t="s">
        <v>43</v>
      </c>
      <c r="F16" s="29" t="s">
        <v>47</v>
      </c>
      <c r="H16" s="17">
        <f>SUM((D16-B8)*B2)</f>
        <v>14.868749999999999</v>
      </c>
      <c r="I16" s="19">
        <f>SUM((D16-B8)*B1)</f>
        <v>14.283749999999998</v>
      </c>
      <c r="J16" s="2"/>
      <c r="K16" s="17">
        <f>SUM(((D16-B8)+K7)*B2)</f>
        <v>16.775</v>
      </c>
      <c r="L16" s="19">
        <f>SUM(((D16-B8)+K7)*B1)</f>
        <v>16.115</v>
      </c>
      <c r="M16" s="2"/>
      <c r="N16" s="50">
        <f>SUM(((D16-B8)+N7)*B2)</f>
        <v>18.68125</v>
      </c>
      <c r="O16" s="51">
        <f>SUM(((D16-B8)+N7)*B1)</f>
        <v>17.94625</v>
      </c>
      <c r="P16" s="2"/>
      <c r="Q16" s="50">
        <f>SUM(((D16-B8)+Q7)*B2)</f>
        <v>22.49375</v>
      </c>
      <c r="R16" s="51">
        <f>SUM(((D16-B8)+Q7)*B1)</f>
        <v>21.608749999999997</v>
      </c>
      <c r="S16" s="2"/>
      <c r="T16" s="50">
        <f>SUM(((D16-B8)+T7)*B2)</f>
        <v>16.775</v>
      </c>
      <c r="U16" s="51">
        <f>SUM(((D16-B8)+T7)*B1)</f>
        <v>16.115</v>
      </c>
      <c r="V16" s="2"/>
      <c r="W16" s="50">
        <f>SUM(((D16-B8)+W7)*B2)</f>
        <v>20.5875</v>
      </c>
      <c r="X16" s="51">
        <f>SUM(((D16-B8)+W7)*B1)</f>
        <v>19.777499999999996</v>
      </c>
      <c r="Y16" s="2"/>
      <c r="Z16" s="50">
        <f>SUM(((D16-B8)+Z7)*B2)</f>
        <v>18.68125</v>
      </c>
      <c r="AA16" s="51">
        <f>SUM(((D16-B8)+Z7)*B1)</f>
        <v>17.94625</v>
      </c>
    </row>
    <row r="17" spans="2:27" ht="12.75" customHeight="1">
      <c r="B17" s="16" t="s">
        <v>19</v>
      </c>
      <c r="C17" s="45" t="s">
        <v>66</v>
      </c>
      <c r="D17" s="42">
        <v>30</v>
      </c>
      <c r="E17" s="29" t="s">
        <v>44</v>
      </c>
      <c r="F17" s="29" t="s">
        <v>47</v>
      </c>
      <c r="H17" s="17">
        <f>SUM(((D17-B4)-B7)*B2)</f>
        <v>17.384999999999998</v>
      </c>
      <c r="I17" s="19">
        <f>SUM(((D17-B4)-B7)*B1)</f>
        <v>16.701</v>
      </c>
      <c r="J17" s="2"/>
      <c r="K17" s="17">
        <f>SUM((((D17-B4)-B7)+K7)*B2)</f>
        <v>19.291249999999998</v>
      </c>
      <c r="L17" s="19">
        <f>SUM((((D17-B4)-B7)+K7)*B1)</f>
        <v>18.532249999999998</v>
      </c>
      <c r="M17" s="2"/>
      <c r="N17" s="50">
        <f>SUM((((D17-B4)-B7)+N7)*B2)</f>
        <v>21.197499999999998</v>
      </c>
      <c r="O17" s="51">
        <f>SUM((((D17-B4)-B7)+N7)*B1)</f>
        <v>20.3635</v>
      </c>
      <c r="P17" s="2"/>
      <c r="Q17" s="50">
        <f>SUM((((D17-B4)-B7)+Q7)*B2)</f>
        <v>25.009999999999998</v>
      </c>
      <c r="R17" s="51">
        <f>SUM((((D17-B4)-B7)+Q7)*B1)</f>
        <v>24.025999999999996</v>
      </c>
      <c r="S17" s="2"/>
      <c r="T17" s="50">
        <f>SUM((((D17-B4)-B7)+T7)*B2)</f>
        <v>19.291249999999998</v>
      </c>
      <c r="U17" s="51">
        <f>SUM((((D17-B4)-B7)+T7)*B1)</f>
        <v>18.532249999999998</v>
      </c>
      <c r="V17" s="2"/>
      <c r="W17" s="50">
        <f>SUM((((D17-B4)-B7)+W7)*B2)</f>
        <v>23.103749999999998</v>
      </c>
      <c r="X17" s="51">
        <f>SUM((((D17-B4)-B7)+W7)*B1)</f>
        <v>22.19475</v>
      </c>
      <c r="Y17" s="2"/>
      <c r="Z17" s="50">
        <f>SUM((((D17-B4)-B7)+Z7)*B2)</f>
        <v>21.197499999999998</v>
      </c>
      <c r="AA17" s="51">
        <f>SUM((((D17-B4)-B7)+Z7)*B1)</f>
        <v>20.3635</v>
      </c>
    </row>
    <row r="18" spans="2:27" ht="12.75" customHeight="1">
      <c r="B18" s="16" t="s">
        <v>20</v>
      </c>
      <c r="C18" s="45" t="s">
        <v>67</v>
      </c>
      <c r="D18" s="42">
        <v>30</v>
      </c>
      <c r="E18" s="29" t="s">
        <v>45</v>
      </c>
      <c r="F18" s="29" t="s">
        <v>46</v>
      </c>
      <c r="H18" s="17">
        <f>SUM((D18-H6)*B2)</f>
        <v>19.6725</v>
      </c>
      <c r="I18" s="19">
        <f>SUM((D18-H6)*B1)</f>
        <v>18.8985</v>
      </c>
      <c r="J18" s="2"/>
      <c r="K18" s="17">
        <f>SUM(((D18-H6)+K7)*B2)</f>
        <v>21.57875</v>
      </c>
      <c r="L18" s="19">
        <f>SUM(((D18-H6)+K7)*B1)</f>
        <v>20.72975</v>
      </c>
      <c r="M18" s="2"/>
      <c r="N18" s="50">
        <f>SUM(((D18-H6)+N7)*B2)</f>
        <v>23.485</v>
      </c>
      <c r="O18" s="51">
        <f>SUM(((D18-H6)+N7)*B1)</f>
        <v>22.561</v>
      </c>
      <c r="P18" s="2"/>
      <c r="Q18" s="50">
        <f>SUM(((D18-H6)+Q7)*B2)</f>
        <v>27.297499999999996</v>
      </c>
      <c r="R18" s="51">
        <f>SUM(((D18-H6)+Q7)*B1)</f>
        <v>26.223499999999994</v>
      </c>
      <c r="S18" s="2"/>
      <c r="T18" s="50">
        <f>SUM(((D18-H6)+T7)*B2)</f>
        <v>21.57875</v>
      </c>
      <c r="U18" s="51">
        <f>SUM(((D18-H6)+T7)*B1)</f>
        <v>20.72975</v>
      </c>
      <c r="V18" s="2"/>
      <c r="W18" s="50">
        <f>SUM(((D18-H6)+W7)*B2)</f>
        <v>25.391249999999996</v>
      </c>
      <c r="X18" s="51">
        <f>SUM(((D18-H6)+W7)*B1)</f>
        <v>24.392249999999997</v>
      </c>
      <c r="Y18" s="2"/>
      <c r="Z18" s="50">
        <f>SUM(((D18-H6)+Z7)*B2)</f>
        <v>23.485</v>
      </c>
      <c r="AA18" s="51">
        <f>SUM(((D18-H6)+Z7)*B1)</f>
        <v>22.561</v>
      </c>
    </row>
    <row r="19" spans="2:27" ht="12.75" customHeight="1">
      <c r="B19" s="16" t="s">
        <v>21</v>
      </c>
      <c r="C19" s="45" t="s">
        <v>67</v>
      </c>
      <c r="D19" s="42">
        <v>30</v>
      </c>
      <c r="E19" s="29" t="s">
        <v>45</v>
      </c>
      <c r="F19" s="29" t="s">
        <v>46</v>
      </c>
      <c r="H19" s="17">
        <f>SUM((D19-H6)*B2)</f>
        <v>19.6725</v>
      </c>
      <c r="I19" s="19">
        <f>SUM((D19-H6)*B1)</f>
        <v>18.8985</v>
      </c>
      <c r="J19" s="2"/>
      <c r="K19" s="17">
        <f>SUM(((D19-H6)+K7)*B2)</f>
        <v>21.57875</v>
      </c>
      <c r="L19" s="19">
        <f>SUM(((D19-H6)+K7)*B1)</f>
        <v>20.72975</v>
      </c>
      <c r="M19" s="2"/>
      <c r="N19" s="50">
        <f>SUM(((D19-H6)+N7)*B2)</f>
        <v>23.485</v>
      </c>
      <c r="O19" s="51">
        <f>SUM(((D19-H6)+N7)*B1)</f>
        <v>22.561</v>
      </c>
      <c r="P19" s="2"/>
      <c r="Q19" s="50">
        <f>SUM(((D19-H6)+Q7)*B2)</f>
        <v>27.297499999999996</v>
      </c>
      <c r="R19" s="51">
        <f>SUM(((D19-H6)+Q7)*B1)</f>
        <v>26.223499999999994</v>
      </c>
      <c r="S19" s="2"/>
      <c r="T19" s="50">
        <f>SUM(((D19-H6)+T7)*B2)</f>
        <v>21.57875</v>
      </c>
      <c r="U19" s="51">
        <f>SUM(((D19-H6)+T7)*B1)</f>
        <v>20.72975</v>
      </c>
      <c r="V19" s="2"/>
      <c r="W19" s="50">
        <f>SUM(((D19-H6)+W7)*B2)</f>
        <v>25.391249999999996</v>
      </c>
      <c r="X19" s="51">
        <f>SUM(((D19-H6)+W7)*B1)</f>
        <v>24.392249999999997</v>
      </c>
      <c r="Y19" s="2"/>
      <c r="Z19" s="50">
        <f>SUM(((D19-H6)+Z7)*B2)</f>
        <v>23.485</v>
      </c>
      <c r="AA19" s="51">
        <f>SUM(((D19-H6)+Z7)*B1)</f>
        <v>22.561</v>
      </c>
    </row>
    <row r="20" spans="2:27" ht="12.75" customHeight="1">
      <c r="B20" s="16" t="s">
        <v>22</v>
      </c>
      <c r="C20" s="45" t="s">
        <v>67</v>
      </c>
      <c r="D20" s="42">
        <v>30</v>
      </c>
      <c r="E20" s="29" t="s">
        <v>45</v>
      </c>
      <c r="F20" s="29" t="s">
        <v>46</v>
      </c>
      <c r="H20" s="17">
        <f>SUM((D20-H6)*B2)</f>
        <v>19.6725</v>
      </c>
      <c r="I20" s="19">
        <f>SUM((D20-H6)*B1)</f>
        <v>18.8985</v>
      </c>
      <c r="J20" s="2"/>
      <c r="K20" s="17">
        <f>SUM(((D20-H6)+K7)*B2)</f>
        <v>21.57875</v>
      </c>
      <c r="L20" s="19">
        <f>SUM(((D20-H6)+K7)*B1)</f>
        <v>20.72975</v>
      </c>
      <c r="M20" s="2"/>
      <c r="N20" s="50">
        <f>SUM(((D20-H6)+N7)*B2)</f>
        <v>23.485</v>
      </c>
      <c r="O20" s="51">
        <f>SUM(((D20-H6)+N7)*B1)</f>
        <v>22.561</v>
      </c>
      <c r="P20" s="2"/>
      <c r="Q20" s="50">
        <f>SUM(((D20-H6)+Q7)*B2)</f>
        <v>27.297499999999996</v>
      </c>
      <c r="R20" s="51">
        <f>SUM(((D20-H6)+Q7)*B1)</f>
        <v>26.223499999999994</v>
      </c>
      <c r="S20" s="2"/>
      <c r="T20" s="50">
        <f>SUM(((D20-H6)+T7)*B2)</f>
        <v>21.57875</v>
      </c>
      <c r="U20" s="51">
        <f>SUM(((D20-H6)+T7)*B1)</f>
        <v>20.72975</v>
      </c>
      <c r="V20" s="2"/>
      <c r="W20" s="50">
        <f>SUM(((D20-H6)+W7)*B2)</f>
        <v>25.391249999999996</v>
      </c>
      <c r="X20" s="51">
        <f>SUM(((D20-H6)+W7)*B1)</f>
        <v>24.392249999999997</v>
      </c>
      <c r="Y20" s="2"/>
      <c r="Z20" s="50">
        <f>SUM(((D20-H6)+Z7)*B2)</f>
        <v>23.485</v>
      </c>
      <c r="AA20" s="51">
        <f>SUM(((D20-H6)+Z7)*B1)</f>
        <v>22.561</v>
      </c>
    </row>
    <row r="21" spans="2:27" ht="12.75" customHeight="1">
      <c r="B21" s="16" t="s">
        <v>23</v>
      </c>
      <c r="C21" s="45" t="s">
        <v>67</v>
      </c>
      <c r="D21" s="42">
        <v>30</v>
      </c>
      <c r="E21" s="29" t="s">
        <v>45</v>
      </c>
      <c r="F21" s="29" t="s">
        <v>46</v>
      </c>
      <c r="H21" s="17">
        <f>SUM((D21-H6)*B2)</f>
        <v>19.6725</v>
      </c>
      <c r="I21" s="19">
        <f>SUM((D21-H6)*B1)</f>
        <v>18.8985</v>
      </c>
      <c r="J21" s="2"/>
      <c r="K21" s="17">
        <f>SUM(((D21-H6)+K7)*B2)</f>
        <v>21.57875</v>
      </c>
      <c r="L21" s="19">
        <f>SUM(((D21-H6)+K7)*B1)</f>
        <v>20.72975</v>
      </c>
      <c r="M21" s="2"/>
      <c r="N21" s="50">
        <f>SUM(((D21-H6)+N7)*B2)</f>
        <v>23.485</v>
      </c>
      <c r="O21" s="51">
        <f>SUM(((D21-H6)+N7)*B1)</f>
        <v>22.561</v>
      </c>
      <c r="P21" s="2"/>
      <c r="Q21" s="50">
        <f>SUM(((D21-H6)+Q7)*B2)</f>
        <v>27.297499999999996</v>
      </c>
      <c r="R21" s="51">
        <f>SUM(((D21-H6)+Q7)*B1)</f>
        <v>26.223499999999994</v>
      </c>
      <c r="S21" s="2"/>
      <c r="T21" s="50">
        <f>SUM(((D21-H6)+T7)*B2)</f>
        <v>21.57875</v>
      </c>
      <c r="U21" s="51">
        <f>SUM(((D21-H6)+T7)*B1)</f>
        <v>20.72975</v>
      </c>
      <c r="V21" s="2"/>
      <c r="W21" s="50">
        <f>SUM(((D21-H6)+W7)*B2)</f>
        <v>25.391249999999996</v>
      </c>
      <c r="X21" s="51">
        <f>SUM(((D21-H6)+W7)*B1)</f>
        <v>24.392249999999997</v>
      </c>
      <c r="Y21" s="2"/>
      <c r="Z21" s="50">
        <f>SUM(((D21-H6)+Z7)*B2)</f>
        <v>23.485</v>
      </c>
      <c r="AA21" s="51">
        <f>SUM(((D21-H6)+Z7)*B1)</f>
        <v>22.561</v>
      </c>
    </row>
    <row r="22" spans="2:27" ht="12.75" customHeight="1">
      <c r="B22" s="16" t="s">
        <v>24</v>
      </c>
      <c r="C22" s="45" t="s">
        <v>67</v>
      </c>
      <c r="D22" s="42">
        <v>30</v>
      </c>
      <c r="E22" s="29" t="s">
        <v>45</v>
      </c>
      <c r="F22" s="29" t="s">
        <v>46</v>
      </c>
      <c r="H22" s="17">
        <f>SUM((D22-H6)*B2)</f>
        <v>19.6725</v>
      </c>
      <c r="I22" s="19">
        <f>SUM((D22-H6)*B1)</f>
        <v>18.8985</v>
      </c>
      <c r="J22" s="2"/>
      <c r="K22" s="17">
        <f>SUM(((D22-H6)+K7)*B2)</f>
        <v>21.57875</v>
      </c>
      <c r="L22" s="19">
        <f>SUM(((D22-H6)+K7)*B1)</f>
        <v>20.72975</v>
      </c>
      <c r="M22" s="2"/>
      <c r="N22" s="50">
        <f>SUM(((D22-H6)+N7)*B2)</f>
        <v>23.485</v>
      </c>
      <c r="O22" s="51">
        <f>SUM(((D22-H6)+N7)*B1)</f>
        <v>22.561</v>
      </c>
      <c r="P22" s="2"/>
      <c r="Q22" s="50">
        <f>SUM(((D22-H6)+Q7)*B2)</f>
        <v>27.297499999999996</v>
      </c>
      <c r="R22" s="51">
        <f>SUM(((D22-H6)+Q7)*B1)</f>
        <v>26.223499999999994</v>
      </c>
      <c r="S22" s="2"/>
      <c r="T22" s="50">
        <f>SUM(((D22-H6)+T7)*B2)</f>
        <v>21.57875</v>
      </c>
      <c r="U22" s="51">
        <f>SUM(((D22-H6)+T7)*B1)</f>
        <v>20.72975</v>
      </c>
      <c r="V22" s="2"/>
      <c r="W22" s="50">
        <f>SUM(((D22-H6)+W7)*B2)</f>
        <v>25.391249999999996</v>
      </c>
      <c r="X22" s="51">
        <f>SUM(((D22-H6)+W7)*B1)</f>
        <v>24.392249999999997</v>
      </c>
      <c r="Y22" s="2"/>
      <c r="Z22" s="50">
        <f>SUM(((D22-H6)+Z7)*B2)</f>
        <v>23.485</v>
      </c>
      <c r="AA22" s="51">
        <f>SUM(((D22-H6)+Z7)*B1)</f>
        <v>22.561</v>
      </c>
    </row>
    <row r="23" spans="2:27" ht="12.75" customHeight="1">
      <c r="B23" s="16" t="s">
        <v>25</v>
      </c>
      <c r="C23" s="45" t="s">
        <v>68</v>
      </c>
      <c r="D23" s="42">
        <v>30</v>
      </c>
      <c r="E23" s="29" t="s">
        <v>46</v>
      </c>
      <c r="F23" s="29" t="s">
        <v>45</v>
      </c>
      <c r="H23" s="17">
        <f>SUM((D23-B6)*B2)</f>
        <v>19.215</v>
      </c>
      <c r="I23" s="19">
        <f>SUM((D23-B6)*B1)</f>
        <v>18.458999999999996</v>
      </c>
      <c r="J23" s="2"/>
      <c r="K23" s="17">
        <f>SUM(((D23-B6)+K7)*B2)</f>
        <v>21.12125</v>
      </c>
      <c r="L23" s="19">
        <f>SUM(((D23-B6)+K7)*B1)</f>
        <v>20.290249999999997</v>
      </c>
      <c r="M23" s="2"/>
      <c r="N23" s="50">
        <f>SUM(((D23-B6)+N7)*B2)</f>
        <v>23.0275</v>
      </c>
      <c r="O23" s="51">
        <f>SUM(((D23-B6)+N7)*B1)</f>
        <v>22.121499999999997</v>
      </c>
      <c r="P23" s="2"/>
      <c r="Q23" s="50">
        <f>SUM(((D23-B6)+Q7)*B2)</f>
        <v>26.84</v>
      </c>
      <c r="R23" s="51">
        <f>SUM(((D23-B6)+Q7)*B1)</f>
        <v>25.784</v>
      </c>
      <c r="S23" s="2"/>
      <c r="T23" s="50">
        <f>SUM(((D23-B6)+T7)*B2)</f>
        <v>21.12125</v>
      </c>
      <c r="U23" s="51">
        <f>SUM(((D23-B6)+T7)*B1)</f>
        <v>20.290249999999997</v>
      </c>
      <c r="V23" s="2"/>
      <c r="W23" s="50">
        <f>SUM(((D23-B6)+W7)*B2)</f>
        <v>24.93375</v>
      </c>
      <c r="X23" s="51">
        <f>SUM(((D23-B6)+W7)*B1)</f>
        <v>23.952749999999998</v>
      </c>
      <c r="Y23" s="2"/>
      <c r="Z23" s="50">
        <f>SUM(((D23-B6)+Z7)*B2)</f>
        <v>23.0275</v>
      </c>
      <c r="AA23" s="51">
        <f>SUM(((D23-B6)+Z7)*B1)</f>
        <v>22.121499999999997</v>
      </c>
    </row>
    <row r="24" spans="2:27" ht="12.75" customHeight="1">
      <c r="B24" s="16" t="s">
        <v>26</v>
      </c>
      <c r="C24" s="45" t="s">
        <v>69</v>
      </c>
      <c r="D24" s="42">
        <v>60</v>
      </c>
      <c r="E24" s="29" t="s">
        <v>45</v>
      </c>
      <c r="F24" s="29" t="s">
        <v>46</v>
      </c>
      <c r="H24" s="17">
        <f>SUM((D24-H6)*B2)</f>
        <v>42.54749999999999</v>
      </c>
      <c r="I24" s="19">
        <f>SUM((D24-H6)*B1)</f>
        <v>40.87349999999999</v>
      </c>
      <c r="J24" s="2"/>
      <c r="K24" s="17">
        <f>SUM(((D24-H6)+K7)*B2)</f>
        <v>44.45374999999999</v>
      </c>
      <c r="L24" s="19">
        <f>SUM(((D24-H6)+K7)*B1)</f>
        <v>42.70475</v>
      </c>
      <c r="M24" s="2"/>
      <c r="N24" s="50">
        <f>SUM(((D24-H6)+N7)*B2)</f>
        <v>46.35999999999999</v>
      </c>
      <c r="O24" s="51">
        <f>SUM(((D24-H6)+N7)*B1)</f>
        <v>44.535999999999994</v>
      </c>
      <c r="P24" s="2"/>
      <c r="Q24" s="50">
        <f>SUM(((D24-H6)+Q7)*B2)</f>
        <v>50.17249999999999</v>
      </c>
      <c r="R24" s="51">
        <f>SUM(((D24-H6)+Q7)*B1)</f>
        <v>48.198499999999996</v>
      </c>
      <c r="S24" s="2"/>
      <c r="T24" s="50">
        <f>SUM(((D24-H6)+T7)*B2)</f>
        <v>44.45374999999999</v>
      </c>
      <c r="U24" s="51">
        <f>SUM(((D24-H6)+T7)*B1)</f>
        <v>42.70475</v>
      </c>
      <c r="V24" s="2"/>
      <c r="W24" s="50">
        <f>SUM(((D24-H6)+W7)*B2)</f>
        <v>48.26624999999999</v>
      </c>
      <c r="X24" s="51">
        <f>SUM(((D24-H6)+W7)*B1)</f>
        <v>46.36724999999999</v>
      </c>
      <c r="Y24" s="2"/>
      <c r="Z24" s="50">
        <f>SUM(((D24-H6)+Z7)*B2)</f>
        <v>46.35999999999999</v>
      </c>
      <c r="AA24" s="51">
        <f>SUM(((D24-H6)+Z7)*B1)</f>
        <v>44.535999999999994</v>
      </c>
    </row>
    <row r="25" spans="2:27" ht="12.75" customHeight="1">
      <c r="B25" s="16" t="s">
        <v>27</v>
      </c>
      <c r="C25" s="45" t="s">
        <v>70</v>
      </c>
      <c r="D25" s="42">
        <v>45</v>
      </c>
      <c r="E25" s="29" t="s">
        <v>43</v>
      </c>
      <c r="F25" s="29" t="s">
        <v>47</v>
      </c>
      <c r="H25" s="17">
        <f>SUM((D25-B8)*B2)</f>
        <v>30.881249999999998</v>
      </c>
      <c r="I25" s="19">
        <f>SUM((D25-B8)*B1)</f>
        <v>29.666249999999998</v>
      </c>
      <c r="J25" s="2"/>
      <c r="K25" s="17">
        <f>SUM(((D25-B8)+K7)*B2)</f>
        <v>32.7875</v>
      </c>
      <c r="L25" s="19">
        <f>SUM(((D25-B8)+K7)*B1)</f>
        <v>31.497499999999995</v>
      </c>
      <c r="M25" s="2"/>
      <c r="N25" s="50">
        <f>SUM(((D25-B8)+N7)*B2)</f>
        <v>34.69375</v>
      </c>
      <c r="O25" s="51">
        <f>SUM(((D25-B8)+N7)*B1)</f>
        <v>33.32875</v>
      </c>
      <c r="P25" s="2"/>
      <c r="Q25" s="50">
        <f>SUM(((D25-B8)+Q7)*B2)</f>
        <v>38.506249999999994</v>
      </c>
      <c r="R25" s="51">
        <f>SUM(((D25-B8)+Q7)*B1)</f>
        <v>36.991249999999994</v>
      </c>
      <c r="S25" s="2"/>
      <c r="T25" s="50">
        <f>SUM(((D25-B8)+T7)*B2)</f>
        <v>32.7875</v>
      </c>
      <c r="U25" s="51">
        <f>SUM(((D25-B8)+T7)*B1)</f>
        <v>31.497499999999995</v>
      </c>
      <c r="V25" s="2"/>
      <c r="W25" s="50">
        <f>SUM(((D25-B8)+W7)*B2)</f>
        <v>36.599999999999994</v>
      </c>
      <c r="X25" s="51">
        <f>SUM(((D25-B8)+W7)*B1)</f>
        <v>35.16</v>
      </c>
      <c r="Y25" s="2"/>
      <c r="Z25" s="50">
        <f>SUM(((D25-B8)+Z7)*B2)</f>
        <v>34.69375</v>
      </c>
      <c r="AA25" s="51">
        <f>SUM(((D25-B8)+Z7)*B1)</f>
        <v>33.32875</v>
      </c>
    </row>
    <row r="26" spans="2:27" ht="12.75" customHeight="1">
      <c r="B26" s="16" t="s">
        <v>28</v>
      </c>
      <c r="C26" s="45" t="s">
        <v>66</v>
      </c>
      <c r="D26" s="42">
        <v>20</v>
      </c>
      <c r="E26" s="29" t="s">
        <v>46</v>
      </c>
      <c r="F26" s="29" t="s">
        <v>45</v>
      </c>
      <c r="H26" s="17">
        <f>SUM((D26-B6)*B2)</f>
        <v>11.589999999999998</v>
      </c>
      <c r="I26" s="19">
        <f>SUM((D26-B6)*B1)</f>
        <v>11.133999999999999</v>
      </c>
      <c r="J26" s="2"/>
      <c r="K26" s="17">
        <f>SUM(((D26-B6)+K7)*B2)</f>
        <v>13.496249999999998</v>
      </c>
      <c r="L26" s="19">
        <f>SUM(((D26-B6)+K7)*B1)</f>
        <v>12.965249999999997</v>
      </c>
      <c r="M26" s="2"/>
      <c r="N26" s="50">
        <f>SUM(((D26-B6)+N7)*B2)</f>
        <v>15.402499999999998</v>
      </c>
      <c r="O26" s="51">
        <f>SUM(((D26-B6)+N7)*B1)</f>
        <v>14.796499999999998</v>
      </c>
      <c r="P26" s="2"/>
      <c r="Q26" s="50">
        <f>SUM(((D26-B6)+Q7)*B2)</f>
        <v>19.215</v>
      </c>
      <c r="R26" s="51">
        <f>SUM(((D26-B6)+Q7)*B1)</f>
        <v>18.458999999999996</v>
      </c>
      <c r="S26" s="2"/>
      <c r="T26" s="50">
        <f>SUM(((D26-B6)+T7)*B2)</f>
        <v>13.496249999999998</v>
      </c>
      <c r="U26" s="51">
        <f>SUM(((D26-B6)+T7)*B1)</f>
        <v>12.965249999999997</v>
      </c>
      <c r="V26" s="2"/>
      <c r="W26" s="50">
        <f>SUM(((D26-B6)+W7)*B2)</f>
        <v>17.30875</v>
      </c>
      <c r="X26" s="51">
        <f>SUM(((D26-B6)+W7)*B1)</f>
        <v>16.62775</v>
      </c>
      <c r="Y26" s="2"/>
      <c r="Z26" s="50">
        <f>SUM(((D26-B6)+Z7)*B2)</f>
        <v>15.402499999999998</v>
      </c>
      <c r="AA26" s="51">
        <f>SUM(((D26-B6)+Z7)*B1)</f>
        <v>14.796499999999998</v>
      </c>
    </row>
    <row r="27" spans="2:27" ht="12.75" customHeight="1">
      <c r="B27" s="16" t="s">
        <v>29</v>
      </c>
      <c r="C27" s="45" t="s">
        <v>69</v>
      </c>
      <c r="D27" s="42">
        <v>20</v>
      </c>
      <c r="E27" s="29" t="s">
        <v>46</v>
      </c>
      <c r="F27" s="29" t="s">
        <v>45</v>
      </c>
      <c r="H27" s="17">
        <f>SUM((D27-B6)*B2)</f>
        <v>11.589999999999998</v>
      </c>
      <c r="I27" s="19">
        <f>SUM((D27-B6)*B1)</f>
        <v>11.133999999999999</v>
      </c>
      <c r="J27" s="2"/>
      <c r="K27" s="17">
        <f>SUM(((D27-B6)+K7)*B2)</f>
        <v>13.496249999999998</v>
      </c>
      <c r="L27" s="19">
        <f>SUM(((D27-B6)+K7)*B1)</f>
        <v>12.965249999999997</v>
      </c>
      <c r="M27" s="2"/>
      <c r="N27" s="50">
        <f>SUM(((D27-B6)+N7)*B2)</f>
        <v>15.402499999999998</v>
      </c>
      <c r="O27" s="51">
        <f>SUM(((D27-B6)+N7)*B1)</f>
        <v>14.796499999999998</v>
      </c>
      <c r="P27" s="2"/>
      <c r="Q27" s="50">
        <f>SUM(((D27-B6)+Q7)*B2)</f>
        <v>19.215</v>
      </c>
      <c r="R27" s="51">
        <f>SUM(((D27-B6)+Q7)*B1)</f>
        <v>18.458999999999996</v>
      </c>
      <c r="S27" s="2"/>
      <c r="T27" s="50">
        <f>SUM(((D27-B6)+T7)*B2)</f>
        <v>13.496249999999998</v>
      </c>
      <c r="U27" s="51">
        <f>SUM(((D27-B6)+T7)*B1)</f>
        <v>12.965249999999997</v>
      </c>
      <c r="V27" s="2"/>
      <c r="W27" s="50">
        <f>SUM(((D27-B6)+W7)*B2)</f>
        <v>17.30875</v>
      </c>
      <c r="X27" s="51">
        <f>SUM(((D27-B6)+W7)*B1)</f>
        <v>16.62775</v>
      </c>
      <c r="Y27" s="2"/>
      <c r="Z27" s="50">
        <f>SUM(((D27-B6)+Z7)*B2)</f>
        <v>15.402499999999998</v>
      </c>
      <c r="AA27" s="51">
        <f>SUM(((D27-B6)+Z7)*B1)</f>
        <v>14.796499999999998</v>
      </c>
    </row>
    <row r="28" spans="2:27" ht="12.75" customHeight="1">
      <c r="B28" s="16" t="s">
        <v>41</v>
      </c>
      <c r="C28" s="45" t="s">
        <v>64</v>
      </c>
      <c r="D28" s="42">
        <v>24</v>
      </c>
      <c r="E28" s="29" t="s">
        <v>43</v>
      </c>
      <c r="F28" s="29" t="s">
        <v>47</v>
      </c>
      <c r="H28" s="17">
        <f>SUM((D28-B8)*B2)</f>
        <v>14.868749999999999</v>
      </c>
      <c r="I28" s="19">
        <f>SUM((D28-B8)*B1)</f>
        <v>14.283749999999998</v>
      </c>
      <c r="J28" s="2"/>
      <c r="K28" s="17">
        <f>SUM(((D28-B8)+K7)*B2)</f>
        <v>16.775</v>
      </c>
      <c r="L28" s="19">
        <f>SUM(((D28-B8)+K7)*B1)</f>
        <v>16.115</v>
      </c>
      <c r="M28" s="2"/>
      <c r="N28" s="50">
        <f>SUM(((D28-B8)+N7)*B2)</f>
        <v>18.68125</v>
      </c>
      <c r="O28" s="51">
        <f>SUM(((D28-B8)+N7)*B1)</f>
        <v>17.94625</v>
      </c>
      <c r="P28" s="2"/>
      <c r="Q28" s="50">
        <f>SUM(((D28-B8)+Q7)*B2)</f>
        <v>22.49375</v>
      </c>
      <c r="R28" s="51">
        <f>SUM(((D28-B8)+Q7)*B1)</f>
        <v>21.608749999999997</v>
      </c>
      <c r="S28" s="2"/>
      <c r="T28" s="50">
        <f>SUM(((D28-B8)+T7)*B2)</f>
        <v>16.775</v>
      </c>
      <c r="U28" s="51">
        <f>SUM(((D28-B8)+T7)*B1)</f>
        <v>16.115</v>
      </c>
      <c r="V28" s="2"/>
      <c r="W28" s="50">
        <f>SUM(((D28-B8)+W7)*B2)</f>
        <v>20.5875</v>
      </c>
      <c r="X28" s="51">
        <f>SUM(((D28-B8)+W7)*B1)</f>
        <v>19.777499999999996</v>
      </c>
      <c r="Y28" s="2"/>
      <c r="Z28" s="50">
        <f>SUM(((D28-B8)+Z7)*B2)</f>
        <v>18.68125</v>
      </c>
      <c r="AA28" s="51">
        <f>SUM(((D28-B8)+Z7)*B1)</f>
        <v>17.94625</v>
      </c>
    </row>
    <row r="29" spans="2:27" ht="12.75" customHeight="1">
      <c r="B29" s="16" t="s">
        <v>30</v>
      </c>
      <c r="C29" s="45" t="s">
        <v>71</v>
      </c>
      <c r="D29" s="42">
        <v>50</v>
      </c>
      <c r="E29" s="29" t="s">
        <v>45</v>
      </c>
      <c r="F29" s="29" t="s">
        <v>46</v>
      </c>
      <c r="H29" s="17">
        <f>SUM((D29-H6)*B2)</f>
        <v>34.92249999999999</v>
      </c>
      <c r="I29" s="19">
        <f>SUM((D29-H6)*B1)</f>
        <v>33.5485</v>
      </c>
      <c r="J29" s="2"/>
      <c r="K29" s="17">
        <f>SUM(((D29-H6)+K7)*B2)</f>
        <v>36.82874999999999</v>
      </c>
      <c r="L29" s="19">
        <f>SUM(((D29-H6)+K7)*B1)</f>
        <v>35.379749999999994</v>
      </c>
      <c r="M29" s="2"/>
      <c r="N29" s="50">
        <f>SUM(((D29-H6)+N7)*B2)</f>
        <v>38.73499999999999</v>
      </c>
      <c r="O29" s="51">
        <f>SUM(((D29-H6)+N7)*B1)</f>
        <v>37.21099999999999</v>
      </c>
      <c r="P29" s="2"/>
      <c r="Q29" s="50">
        <f>SUM(((D29-H6)+Q7)*B2)</f>
        <v>42.54749999999999</v>
      </c>
      <c r="R29" s="51">
        <f>SUM(((D29-H6)+Q7)*B1)</f>
        <v>40.87349999999999</v>
      </c>
      <c r="S29" s="2"/>
      <c r="T29" s="50">
        <f>SUM(((D29-H6)+T7)*B2)</f>
        <v>36.82874999999999</v>
      </c>
      <c r="U29" s="51">
        <f>SUM(((D29-H6)+T7)*B1)</f>
        <v>35.379749999999994</v>
      </c>
      <c r="V29" s="2"/>
      <c r="W29" s="50">
        <f>SUM(((D29-H6)+W7)*B2)</f>
        <v>40.64124999999999</v>
      </c>
      <c r="X29" s="51">
        <f>SUM(((D29-H6)+W7)*B1)</f>
        <v>39.042249999999996</v>
      </c>
      <c r="Y29" s="2"/>
      <c r="Z29" s="50">
        <f>SUM(((D29-H6)+Z7)*B2)</f>
        <v>38.73499999999999</v>
      </c>
      <c r="AA29" s="51">
        <f>SUM(((D29-H6)+Z7)*B1)</f>
        <v>37.21099999999999</v>
      </c>
    </row>
    <row r="30" spans="2:27" ht="12.75" customHeight="1">
      <c r="B30" s="16" t="s">
        <v>31</v>
      </c>
      <c r="C30" s="45" t="s">
        <v>71</v>
      </c>
      <c r="D30" s="42">
        <v>32</v>
      </c>
      <c r="E30" s="29" t="s">
        <v>43</v>
      </c>
      <c r="F30" s="29" t="s">
        <v>47</v>
      </c>
      <c r="H30" s="17">
        <f>SUM((D30-B8)*B2)</f>
        <v>20.96875</v>
      </c>
      <c r="I30" s="19">
        <f>SUM((D30-B8)*B1)</f>
        <v>20.143749999999997</v>
      </c>
      <c r="J30" s="2"/>
      <c r="K30" s="17">
        <f>SUM(((D30-B8)+K7)*B2)</f>
        <v>22.875</v>
      </c>
      <c r="L30" s="19">
        <f>SUM(((D30-B8)+K7)*B1)</f>
        <v>21.974999999999998</v>
      </c>
      <c r="M30" s="2"/>
      <c r="N30" s="50">
        <f>SUM(((D30-B8)+N7)*B2)</f>
        <v>24.78125</v>
      </c>
      <c r="O30" s="51">
        <f>SUM(((D30-B8)+N7)*B1)</f>
        <v>23.80625</v>
      </c>
      <c r="P30" s="2"/>
      <c r="Q30" s="50">
        <f>SUM(((D30-B8)+Q7)*B2)</f>
        <v>28.59375</v>
      </c>
      <c r="R30" s="51">
        <f>SUM(((D30-B8)+Q7)*B1)</f>
        <v>27.468749999999996</v>
      </c>
      <c r="S30" s="2"/>
      <c r="T30" s="50">
        <f>SUM(((D30-B8)+T7)*B2)</f>
        <v>22.875</v>
      </c>
      <c r="U30" s="51">
        <f>SUM(((D30-B8)+T7)*B1)</f>
        <v>21.974999999999998</v>
      </c>
      <c r="V30" s="2"/>
      <c r="W30" s="50">
        <f>SUM(((D30-B8)+W7)*B2)</f>
        <v>26.6875</v>
      </c>
      <c r="X30" s="51">
        <f>SUM(((D30-B8)+W7)*B1)</f>
        <v>25.637499999999996</v>
      </c>
      <c r="Y30" s="2"/>
      <c r="Z30" s="50">
        <f>SUM(((D30-B8)+Z7)*B2)</f>
        <v>24.78125</v>
      </c>
      <c r="AA30" s="51">
        <f>SUM(((D30-B8)+Z7)*B1)</f>
        <v>23.80625</v>
      </c>
    </row>
    <row r="31" spans="2:27" ht="12.75" customHeight="1">
      <c r="B31" s="16" t="s">
        <v>32</v>
      </c>
      <c r="C31" s="45" t="s">
        <v>66</v>
      </c>
      <c r="D31" s="42">
        <v>20</v>
      </c>
      <c r="E31" s="29" t="s">
        <v>46</v>
      </c>
      <c r="F31" s="29" t="s">
        <v>45</v>
      </c>
      <c r="H31" s="17">
        <f>SUM((D31-B6)*B2)</f>
        <v>11.589999999999998</v>
      </c>
      <c r="I31" s="19">
        <f>SUM((D31-B6)*B1)</f>
        <v>11.133999999999999</v>
      </c>
      <c r="J31" s="2"/>
      <c r="K31" s="17">
        <f>SUM(((D31-B6)+K7)*B2)</f>
        <v>13.496249999999998</v>
      </c>
      <c r="L31" s="19">
        <f>SUM(((D31-B6)+K7)*B1)</f>
        <v>12.965249999999997</v>
      </c>
      <c r="M31" s="2"/>
      <c r="N31" s="50">
        <f>SUM(((D31-B6)+N7)*B2)</f>
        <v>15.402499999999998</v>
      </c>
      <c r="O31" s="51">
        <f>SUM(((D31-B6)+N7)*B1)</f>
        <v>14.796499999999998</v>
      </c>
      <c r="P31" s="2"/>
      <c r="Q31" s="50">
        <f>SUM(((D31-B6)+Q7)*B2)</f>
        <v>19.215</v>
      </c>
      <c r="R31" s="51">
        <f>SUM(((D31-B6)+Q7)*B1)</f>
        <v>18.458999999999996</v>
      </c>
      <c r="S31" s="2"/>
      <c r="T31" s="50">
        <f>SUM(((D31-B6)+T7)*B2)</f>
        <v>13.496249999999998</v>
      </c>
      <c r="U31" s="51">
        <f>SUM(((D31-B6)+T7)*B1)</f>
        <v>12.965249999999997</v>
      </c>
      <c r="V31" s="2"/>
      <c r="W31" s="50">
        <f>SUM(((D31-B6)+W7)*B2)</f>
        <v>17.30875</v>
      </c>
      <c r="X31" s="51">
        <f>SUM(((D31-B6)+W7)*B1)</f>
        <v>16.62775</v>
      </c>
      <c r="Y31" s="2"/>
      <c r="Z31" s="50">
        <f>SUM(((D31-B6)+Z7)*B2)</f>
        <v>15.402499999999998</v>
      </c>
      <c r="AA31" s="51">
        <f>SUM(((D31-B6)+Z7)*B1)</f>
        <v>14.796499999999998</v>
      </c>
    </row>
    <row r="32" spans="2:27" ht="12.75" customHeight="1">
      <c r="B32" s="16" t="s">
        <v>33</v>
      </c>
      <c r="C32" s="45" t="s">
        <v>72</v>
      </c>
      <c r="D32" s="42">
        <v>45</v>
      </c>
      <c r="E32" s="29" t="s">
        <v>46</v>
      </c>
      <c r="F32" s="29" t="s">
        <v>45</v>
      </c>
      <c r="H32" s="17">
        <f>SUM((D32-B6)*B2)</f>
        <v>30.6525</v>
      </c>
      <c r="I32" s="19">
        <f>SUM((D32-B6)*B1)</f>
        <v>29.4465</v>
      </c>
      <c r="J32" s="2"/>
      <c r="K32" s="17">
        <f>SUM(((D32-B6)+K7)*B2)</f>
        <v>32.55875</v>
      </c>
      <c r="L32" s="19">
        <f>SUM(((D32-B6)+K7)*B1)</f>
        <v>31.277749999999997</v>
      </c>
      <c r="M32" s="2"/>
      <c r="N32" s="50">
        <f>SUM(((D32-B6)+N7)*B2)</f>
        <v>34.465</v>
      </c>
      <c r="O32" s="51">
        <f>SUM(((D32-B6)+N7)*B1)</f>
        <v>33.109</v>
      </c>
      <c r="P32" s="2"/>
      <c r="Q32" s="50">
        <f>SUM(((D32-B6)+Q7)*B2)</f>
        <v>38.2775</v>
      </c>
      <c r="R32" s="51">
        <f>SUM(((D32-B6)+Q7)*B1)</f>
        <v>36.771499999999996</v>
      </c>
      <c r="S32" s="2"/>
      <c r="T32" s="50">
        <f>SUM(((D32-B6)+T7)*B2)</f>
        <v>32.55875</v>
      </c>
      <c r="U32" s="51">
        <f>SUM(((D32-B6)+T7)*B1)</f>
        <v>31.277749999999997</v>
      </c>
      <c r="V32" s="2"/>
      <c r="W32" s="50">
        <f>SUM(((D32-B6)+W7)*B2)</f>
        <v>36.37125</v>
      </c>
      <c r="X32" s="51">
        <f>SUM(((D32-B6)+W7)*B1)</f>
        <v>34.94025</v>
      </c>
      <c r="Y32" s="2"/>
      <c r="Z32" s="50">
        <f>SUM(((D32-B6)+Z7)*B2)</f>
        <v>34.465</v>
      </c>
      <c r="AA32" s="51">
        <f>SUM(((D32-B6)+Z7)*B1)</f>
        <v>33.109</v>
      </c>
    </row>
    <row r="33" spans="2:27" ht="12.75" customHeight="1">
      <c r="B33" s="16" t="s">
        <v>34</v>
      </c>
      <c r="C33" s="45" t="s">
        <v>73</v>
      </c>
      <c r="D33" s="42">
        <v>30</v>
      </c>
      <c r="E33" s="29" t="s">
        <v>46</v>
      </c>
      <c r="F33" s="29" t="s">
        <v>45</v>
      </c>
      <c r="H33" s="17">
        <f>SUM((D33-B6)*B2)</f>
        <v>19.215</v>
      </c>
      <c r="I33" s="19">
        <f>SUM((D33-B6)*B1)</f>
        <v>18.458999999999996</v>
      </c>
      <c r="J33" s="2"/>
      <c r="K33" s="17">
        <f>SUM(((D33-B6)+K7)*B2)</f>
        <v>21.12125</v>
      </c>
      <c r="L33" s="19">
        <f>SUM(((D33-B6)+K7)*B1)</f>
        <v>20.290249999999997</v>
      </c>
      <c r="M33" s="2"/>
      <c r="N33" s="50">
        <f>SUM(((D33-B6)+N7)*B2)</f>
        <v>23.0275</v>
      </c>
      <c r="O33" s="51">
        <f>SUM(((D33-B6)+N7)*B1)</f>
        <v>22.121499999999997</v>
      </c>
      <c r="P33" s="2"/>
      <c r="Q33" s="50">
        <f>SUM(((D33-B6)+Q7)*B2)</f>
        <v>26.84</v>
      </c>
      <c r="R33" s="51">
        <f>SUM(((D33-B6)+Q7)*B1)</f>
        <v>25.784</v>
      </c>
      <c r="S33" s="2"/>
      <c r="T33" s="50">
        <f>SUM(((D33-B6)+T7)*B2)</f>
        <v>21.12125</v>
      </c>
      <c r="U33" s="51">
        <f>SUM(((D33-B6)+T7)*B1)</f>
        <v>20.290249999999997</v>
      </c>
      <c r="V33" s="2"/>
      <c r="W33" s="50">
        <f>SUM(((D33-B6)+W7)*B2)</f>
        <v>24.93375</v>
      </c>
      <c r="X33" s="51">
        <f>SUM(((D33-B6)+W7)*B1)</f>
        <v>23.952749999999998</v>
      </c>
      <c r="Y33" s="2"/>
      <c r="Z33" s="50">
        <f>SUM(((D33-B6)+Z7)*B2)</f>
        <v>23.0275</v>
      </c>
      <c r="AA33" s="51">
        <f>SUM(((D33-B6)+Z7)*B1)</f>
        <v>22.121499999999997</v>
      </c>
    </row>
    <row r="34" spans="2:27" ht="12.75" customHeight="1">
      <c r="B34" s="16" t="s">
        <v>35</v>
      </c>
      <c r="C34" s="45" t="s">
        <v>71</v>
      </c>
      <c r="D34" s="42">
        <v>32</v>
      </c>
      <c r="E34" s="29" t="s">
        <v>45</v>
      </c>
      <c r="F34" s="29" t="s">
        <v>46</v>
      </c>
      <c r="H34" s="17">
        <f>SUM((D34-H6)*B2)</f>
        <v>21.197499999999998</v>
      </c>
      <c r="I34" s="19">
        <f>SUM((D34-H6)*B1)</f>
        <v>20.3635</v>
      </c>
      <c r="J34" s="2"/>
      <c r="K34" s="17">
        <f>SUM(((D34-H6)+K7)*B2)</f>
        <v>23.103749999999998</v>
      </c>
      <c r="L34" s="19">
        <f>SUM(((D34-H6)+K7)*B1)</f>
        <v>22.19475</v>
      </c>
      <c r="M34" s="2"/>
      <c r="N34" s="50">
        <f>SUM(((D34-H6)+N7)*B2)</f>
        <v>25.009999999999998</v>
      </c>
      <c r="O34" s="51">
        <f>SUM(((D34-H6)+N7)*B1)</f>
        <v>24.025999999999996</v>
      </c>
      <c r="P34" s="2"/>
      <c r="Q34" s="50">
        <f>SUM(((D34-H6)+Q7)*B2)</f>
        <v>28.822499999999994</v>
      </c>
      <c r="R34" s="51">
        <f>SUM(((D34-H6)+Q7)*B1)</f>
        <v>27.688499999999994</v>
      </c>
      <c r="S34" s="2"/>
      <c r="T34" s="50">
        <f>SUM(((D34-H6)+T7)*B2)</f>
        <v>23.103749999999998</v>
      </c>
      <c r="U34" s="51">
        <f>SUM(((D34-H6)+T7)*B1)</f>
        <v>22.19475</v>
      </c>
      <c r="V34" s="2"/>
      <c r="W34" s="50">
        <f>SUM(((D34-H6)+W7)*B2)</f>
        <v>26.916249999999998</v>
      </c>
      <c r="X34" s="51">
        <f>SUM(((D34-H6)+W7)*B1)</f>
        <v>25.857249999999997</v>
      </c>
      <c r="Y34" s="2"/>
      <c r="Z34" s="50">
        <f>SUM(((D34-H6)+Z7)*B2)</f>
        <v>25.009999999999998</v>
      </c>
      <c r="AA34" s="51">
        <f>SUM(((D34-H6)+Z7)*B1)</f>
        <v>24.025999999999996</v>
      </c>
    </row>
    <row r="35" spans="2:27" ht="12.75" customHeight="1">
      <c r="B35" s="16" t="s">
        <v>36</v>
      </c>
      <c r="C35" s="45" t="s">
        <v>74</v>
      </c>
      <c r="D35" s="42">
        <v>50</v>
      </c>
      <c r="E35" s="29" t="s">
        <v>45</v>
      </c>
      <c r="F35" s="29" t="s">
        <v>46</v>
      </c>
      <c r="H35" s="17">
        <f>SUM((D35-H6)*B2)</f>
        <v>34.92249999999999</v>
      </c>
      <c r="I35" s="19">
        <f>SUM((D35-H6)*B1)</f>
        <v>33.5485</v>
      </c>
      <c r="J35" s="2"/>
      <c r="K35" s="17">
        <f>SUM(((D35-H6)+K7)*B2)</f>
        <v>36.82874999999999</v>
      </c>
      <c r="L35" s="19">
        <f>SUM(((D35-H6)+K7)*B1)</f>
        <v>35.379749999999994</v>
      </c>
      <c r="M35" s="2"/>
      <c r="N35" s="50">
        <f>SUM(((D35-H6)+N7)*B2)</f>
        <v>38.73499999999999</v>
      </c>
      <c r="O35" s="51">
        <f>SUM(((D35-H6)+N7)*B1)</f>
        <v>37.21099999999999</v>
      </c>
      <c r="P35" s="2"/>
      <c r="Q35" s="50">
        <f>SUM(((D35-H6)+Q7)*B2)</f>
        <v>42.54749999999999</v>
      </c>
      <c r="R35" s="51">
        <f>SUM(((D35-H6)+Q7)*B1)</f>
        <v>40.87349999999999</v>
      </c>
      <c r="S35" s="2"/>
      <c r="T35" s="50">
        <f>SUM(((D35-H6)+T7)*B2)</f>
        <v>36.82874999999999</v>
      </c>
      <c r="U35" s="51">
        <f>SUM(((D35-H6)+T7)*B1)</f>
        <v>35.379749999999994</v>
      </c>
      <c r="V35" s="2"/>
      <c r="W35" s="50">
        <f>SUM(((D35-H6)+W7)*B2)</f>
        <v>40.64124999999999</v>
      </c>
      <c r="X35" s="51">
        <f>SUM(((D35-H6)+W7)*B1)</f>
        <v>39.042249999999996</v>
      </c>
      <c r="Y35" s="2"/>
      <c r="Z35" s="50">
        <f>SUM(((D35-H6)+Z7)*B2)</f>
        <v>38.73499999999999</v>
      </c>
      <c r="AA35" s="51">
        <f>SUM(((D35-H6)+Z7)*B1)</f>
        <v>37.21099999999999</v>
      </c>
    </row>
    <row r="36" spans="2:27" ht="12.75" customHeight="1" thickBot="1">
      <c r="B36" s="30" t="s">
        <v>42</v>
      </c>
      <c r="C36" s="46" t="s">
        <v>71</v>
      </c>
      <c r="D36" s="43">
        <v>32</v>
      </c>
      <c r="E36" s="12" t="s">
        <v>45</v>
      </c>
      <c r="F36" s="12" t="s">
        <v>46</v>
      </c>
      <c r="H36" s="20">
        <f>SUM((D36-H6)*B2)</f>
        <v>21.197499999999998</v>
      </c>
      <c r="I36" s="21">
        <f>SUM((D36-H6)*B1)</f>
        <v>20.3635</v>
      </c>
      <c r="J36" s="2"/>
      <c r="K36" s="20">
        <f>SUM(((D36-H6)+K7)*B2)</f>
        <v>23.103749999999998</v>
      </c>
      <c r="L36" s="21">
        <f>SUM(((D36-H6)+K7)*B1)</f>
        <v>22.19475</v>
      </c>
      <c r="M36" s="2"/>
      <c r="N36" s="52">
        <f>SUM(((D36-H6)+N7)*B2)</f>
        <v>25.009999999999998</v>
      </c>
      <c r="O36" s="53">
        <f>SUM(((D36-H6)+N7)*B1)</f>
        <v>24.025999999999996</v>
      </c>
      <c r="P36" s="2"/>
      <c r="Q36" s="52">
        <f>SUM(((D36-H6)+Q7)*B2)</f>
        <v>28.822499999999994</v>
      </c>
      <c r="R36" s="53">
        <f>SUM(((D36-H6)+Q7)*B1)</f>
        <v>27.688499999999994</v>
      </c>
      <c r="S36" s="2"/>
      <c r="T36" s="52">
        <f>SUM(((D36-H6)+T7)*B2)</f>
        <v>23.103749999999998</v>
      </c>
      <c r="U36" s="53">
        <f>SUM(((D36-H6)+T7)*B1)</f>
        <v>22.19475</v>
      </c>
      <c r="V36" s="2"/>
      <c r="W36" s="52">
        <f>SUM(((D36-H6)+W7)*B2)</f>
        <v>26.916249999999998</v>
      </c>
      <c r="X36" s="53">
        <f>SUM(((D36-H6)+W7)*B1)</f>
        <v>25.857249999999997</v>
      </c>
      <c r="Y36" s="2"/>
      <c r="Z36" s="52">
        <f>SUM(((D36-H6)+Z7)*B2)</f>
        <v>25.009999999999998</v>
      </c>
      <c r="AA36" s="53">
        <f>SUM(((D36-H6)+Z7)*B1)</f>
        <v>24.025999999999996</v>
      </c>
    </row>
  </sheetData>
  <sheetProtection/>
  <printOptions/>
  <pageMargins left="0.7480314960629921" right="0.7480314960629921" top="0.5905511811023623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Sherwood</dc:creator>
  <cp:keywords/>
  <dc:description/>
  <cp:lastModifiedBy>Clive Sherwood</cp:lastModifiedBy>
  <cp:lastPrinted>2004-04-24T13:00:05Z</cp:lastPrinted>
  <dcterms:created xsi:type="dcterms:W3CDTF">2004-04-23T22:20:00Z</dcterms:created>
  <dcterms:modified xsi:type="dcterms:W3CDTF">2013-09-30T17:24:31Z</dcterms:modified>
  <cp:category/>
  <cp:version/>
  <cp:contentType/>
  <cp:contentStatus/>
</cp:coreProperties>
</file>